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A\Desktop\"/>
    </mc:Choice>
  </mc:AlternateContent>
  <xr:revisionPtr revIDLastSave="0" documentId="8_{03C712AA-E960-4D0A-BDA5-FE63A905CA63}" xr6:coauthVersionLast="47" xr6:coauthVersionMax="47" xr10:uidLastSave="{00000000-0000-0000-0000-000000000000}"/>
  <bookViews>
    <workbookView xWindow="2595" yWindow="975" windowWidth="22650" windowHeight="12750" xr2:uid="{00000000-000D-0000-FFFF-FFFF00000000}"/>
  </bookViews>
  <sheets>
    <sheet name="Sheet1" sheetId="2" r:id="rId1"/>
  </sheets>
  <definedNames>
    <definedName name="_xlnm.Print_Area" localSheetId="0">Sheet1!$A$1:$AV$197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96" i="2" l="1"/>
  <c r="AR194" i="2"/>
  <c r="AP166" i="2"/>
  <c r="AP163" i="2"/>
  <c r="AP160" i="2"/>
  <c r="AP157" i="2"/>
  <c r="AP154" i="2"/>
  <c r="AP151" i="2"/>
  <c r="AP148" i="2"/>
  <c r="AP145" i="2"/>
  <c r="AP142" i="2"/>
  <c r="AP139" i="2"/>
  <c r="AP136" i="2"/>
  <c r="AP133" i="2"/>
  <c r="AP130" i="2"/>
  <c r="AP127" i="2"/>
  <c r="AP124" i="2"/>
  <c r="AP121" i="2"/>
  <c r="AP118" i="2"/>
  <c r="AP115" i="2"/>
  <c r="AP112" i="2"/>
  <c r="AP105" i="2"/>
  <c r="AP102" i="2"/>
  <c r="AP99" i="2"/>
  <c r="AP96" i="2"/>
  <c r="AP93" i="2"/>
  <c r="AP90" i="2"/>
  <c r="AP87" i="2"/>
  <c r="AP84" i="2"/>
  <c r="AP81" i="2"/>
  <c r="AP78" i="2"/>
  <c r="AP75" i="2"/>
  <c r="AP72" i="2"/>
  <c r="AP69" i="2"/>
  <c r="AP66" i="2"/>
  <c r="AP63" i="2"/>
  <c r="AP60" i="2"/>
  <c r="AP57" i="2"/>
  <c r="AP54" i="2"/>
  <c r="AP51" i="2"/>
  <c r="AP48" i="2"/>
  <c r="AV57" i="2"/>
  <c r="AV168" i="2" s="1"/>
  <c r="AL168" i="2"/>
  <c r="AP34" i="2"/>
  <c r="AP22" i="2"/>
  <c r="AP13" i="2"/>
  <c r="AH168" i="2"/>
  <c r="AJ168" i="2"/>
  <c r="AJ179" i="2" s="1"/>
  <c r="AN168" i="2"/>
  <c r="AR168" i="2"/>
  <c r="AJ37" i="2"/>
  <c r="AJ177" i="2" s="1"/>
  <c r="AP168" i="2" l="1"/>
  <c r="AP179" i="2" s="1"/>
  <c r="AJ181" i="2"/>
  <c r="AT57" i="2" l="1"/>
  <c r="AT168" i="2" l="1"/>
  <c r="AT179" i="2" s="1"/>
  <c r="AH37" i="2"/>
  <c r="AH177" i="2" s="1"/>
  <c r="AF168" i="2"/>
  <c r="AF179" i="2" s="1"/>
  <c r="AF37" i="2"/>
  <c r="AF177" i="2" s="1"/>
  <c r="AD168" i="2"/>
  <c r="AD179" i="2" s="1"/>
  <c r="AD37" i="2"/>
  <c r="AD177" i="2" s="1"/>
  <c r="AF181" i="2" l="1"/>
  <c r="AH179" i="2"/>
  <c r="AH181" i="2" s="1"/>
  <c r="AJ184" i="2" s="1"/>
  <c r="AJ186" i="2" s="1"/>
  <c r="AL184" i="2" s="1"/>
  <c r="AP184" i="2" s="1"/>
  <c r="AD181" i="2"/>
  <c r="AL179" i="2" l="1"/>
  <c r="AL37" i="2"/>
  <c r="AL177" i="2" s="1"/>
  <c r="AB37" i="2"/>
  <c r="AB177" i="2" s="1"/>
  <c r="Z168" i="2"/>
  <c r="Z179" i="2" s="1"/>
  <c r="X168" i="2"/>
  <c r="X179" i="2" s="1"/>
  <c r="V168" i="2"/>
  <c r="V179" i="2" s="1"/>
  <c r="Z37" i="2"/>
  <c r="Z177" i="2" s="1"/>
  <c r="X37" i="2"/>
  <c r="X177" i="2" s="1"/>
  <c r="V37" i="2"/>
  <c r="V177" i="2" s="1"/>
  <c r="AB168" i="2"/>
  <c r="AB179" i="2" s="1"/>
  <c r="AV179" i="2"/>
  <c r="AV37" i="2"/>
  <c r="AV177" i="2" s="1"/>
  <c r="P168" i="2"/>
  <c r="P179" i="2" s="1"/>
  <c r="R168" i="2"/>
  <c r="R179" i="2" s="1"/>
  <c r="T168" i="2"/>
  <c r="T179" i="2" s="1"/>
  <c r="AN37" i="2"/>
  <c r="AN177" i="2" s="1"/>
  <c r="P37" i="2"/>
  <c r="P177" i="2" s="1"/>
  <c r="R37" i="2"/>
  <c r="R177" i="2" s="1"/>
  <c r="T37" i="2"/>
  <c r="T177" i="2" s="1"/>
  <c r="AT37" i="2"/>
  <c r="AT177" i="2" s="1"/>
  <c r="AN179" i="2"/>
  <c r="N184" i="2"/>
  <c r="L184" i="2"/>
  <c r="J184" i="2"/>
  <c r="H184" i="2"/>
  <c r="F184" i="2"/>
  <c r="N37" i="2"/>
  <c r="N177" i="2" s="1"/>
  <c r="N168" i="2"/>
  <c r="N179" i="2" s="1"/>
  <c r="L37" i="2"/>
  <c r="L177" i="2" s="1"/>
  <c r="L168" i="2"/>
  <c r="L179" i="2" s="1"/>
  <c r="J37" i="2"/>
  <c r="J177" i="2" s="1"/>
  <c r="J168" i="2"/>
  <c r="J179" i="2" s="1"/>
  <c r="H37" i="2"/>
  <c r="H177" i="2" s="1"/>
  <c r="H168" i="2"/>
  <c r="H179" i="2" s="1"/>
  <c r="F37" i="2"/>
  <c r="F177" i="2" s="1"/>
  <c r="F168" i="2"/>
  <c r="F179" i="2" s="1"/>
  <c r="D37" i="2"/>
  <c r="D177" i="2" s="1"/>
  <c r="D168" i="2"/>
  <c r="D179" i="2" s="1"/>
  <c r="N181" i="2" l="1"/>
  <c r="AN181" i="2"/>
  <c r="F181" i="2"/>
  <c r="R181" i="2"/>
  <c r="R186" i="2" s="1"/>
  <c r="T184" i="2" s="1"/>
  <c r="X181" i="2"/>
  <c r="AB181" i="2"/>
  <c r="D181" i="2"/>
  <c r="L181" i="2"/>
  <c r="H181" i="2"/>
  <c r="T181" i="2"/>
  <c r="Z181" i="2"/>
  <c r="V181" i="2"/>
  <c r="V186" i="2" s="1"/>
  <c r="X184" i="2" s="1"/>
  <c r="AV181" i="2"/>
  <c r="P181" i="2"/>
  <c r="P186" i="2" s="1"/>
  <c r="J181" i="2"/>
  <c r="AT181" i="2"/>
  <c r="AR179" i="2"/>
  <c r="AL181" i="2"/>
  <c r="AP37" i="2"/>
  <c r="AP177" i="2" s="1"/>
  <c r="AP181" i="2" s="1"/>
  <c r="AR37" i="2"/>
  <c r="AR177" i="2" s="1"/>
  <c r="X186" i="2" l="1"/>
  <c r="Z184" i="2" s="1"/>
  <c r="Z186" i="2" s="1"/>
  <c r="AB184" i="2" s="1"/>
  <c r="AB186" i="2" s="1"/>
  <c r="AD184" i="2" s="1"/>
  <c r="AD186" i="2" s="1"/>
  <c r="AF184" i="2" s="1"/>
  <c r="T186" i="2"/>
  <c r="AR181" i="2"/>
  <c r="AL186" i="2" l="1"/>
  <c r="AP186" i="2" l="1"/>
  <c r="AR184" i="2"/>
  <c r="AR186" i="2" s="1"/>
  <c r="AT184" i="2" l="1"/>
  <c r="AT186" i="2" s="1"/>
  <c r="AV192" i="2" s="1"/>
  <c r="AV194" i="2" s="1"/>
  <c r="AR192" i="2"/>
  <c r="AV184" i="2" l="1"/>
  <c r="AV186" i="2" s="1"/>
  <c r="AV196" i="2" s="1"/>
</calcChain>
</file>

<file path=xl/sharedStrings.xml><?xml version="1.0" encoding="utf-8"?>
<sst xmlns="http://schemas.openxmlformats.org/spreadsheetml/2006/main" count="364" uniqueCount="141">
  <si>
    <t>CITY OF DEWITT - BUDGET WORKSHEET</t>
  </si>
  <si>
    <t>DESCRIPTION</t>
  </si>
  <si>
    <t>00-01</t>
  </si>
  <si>
    <t>ACTUAL</t>
  </si>
  <si>
    <t>AMEND-</t>
  </si>
  <si>
    <t>AMENDED</t>
  </si>
  <si>
    <t>ESTIMATED</t>
  </si>
  <si>
    <t>REQUESTED</t>
  </si>
  <si>
    <t>APPROVED</t>
  </si>
  <si>
    <t>BUDGET</t>
  </si>
  <si>
    <t>MENTS</t>
  </si>
  <si>
    <t>REVENUES</t>
  </si>
  <si>
    <t xml:space="preserve"> </t>
  </si>
  <si>
    <t xml:space="preserve">  MISCELLANEOUS</t>
  </si>
  <si>
    <t>TOTAL REVENUES</t>
  </si>
  <si>
    <t xml:space="preserve">  </t>
  </si>
  <si>
    <t>EXPENDITURES</t>
  </si>
  <si>
    <t>TOTAL EXPENDITURES</t>
  </si>
  <si>
    <t>NET REV/EXP</t>
  </si>
  <si>
    <t>01-02</t>
  </si>
  <si>
    <t>02-03</t>
  </si>
  <si>
    <t xml:space="preserve">ORIGINAL </t>
  </si>
  <si>
    <t>03-04</t>
  </si>
  <si>
    <t>04-05</t>
  </si>
  <si>
    <t>05-06</t>
  </si>
  <si>
    <t>07-08</t>
  </si>
  <si>
    <t xml:space="preserve">   </t>
  </si>
  <si>
    <t>08-09</t>
  </si>
  <si>
    <t>DDA</t>
  </si>
  <si>
    <t>DDA - BUDGET WORKSHEET</t>
  </si>
  <si>
    <t>248-000-404-000</t>
  </si>
  <si>
    <t xml:space="preserve">  DDA LEVY</t>
  </si>
  <si>
    <t>248-000-545-000</t>
  </si>
  <si>
    <t xml:space="preserve">  GRANTS-MISCELLANEOUS</t>
  </si>
  <si>
    <t>248-000-645-000</t>
  </si>
  <si>
    <t xml:space="preserve">  MISCELLANEOUS REVENUE</t>
  </si>
  <si>
    <t>248-000-645-001</t>
  </si>
  <si>
    <t xml:space="preserve">  MISCELLANEOUS-PROGRAM FEES</t>
  </si>
  <si>
    <t>248-000-645-002</t>
  </si>
  <si>
    <t xml:space="preserve">  MISCELLANEOUS-SPONSORSHIPS</t>
  </si>
  <si>
    <t>248-000-665-002</t>
  </si>
  <si>
    <t xml:space="preserve">  INTEREST/INVESTMENTS</t>
  </si>
  <si>
    <t>248-000-702-000</t>
  </si>
  <si>
    <t>248-000-702-001</t>
  </si>
  <si>
    <t xml:space="preserve">  SALARY-DPS</t>
  </si>
  <si>
    <t>248-000-727-000</t>
  </si>
  <si>
    <t xml:space="preserve">  OFFICE SUPPLIES</t>
  </si>
  <si>
    <t>248-000-728-000</t>
  </si>
  <si>
    <t xml:space="preserve">  CHRISTMAS DECORATIONS</t>
  </si>
  <si>
    <t>248-000-729-000</t>
  </si>
  <si>
    <t xml:space="preserve">  FLOWERS</t>
  </si>
  <si>
    <t>248-000-730-000</t>
  </si>
  <si>
    <t xml:space="preserve">  FARMERS MARKET</t>
  </si>
  <si>
    <t>248-000-730-001</t>
  </si>
  <si>
    <t>248-000-730-002</t>
  </si>
  <si>
    <t xml:space="preserve">  PROGRAMS &amp; EVENTS-SPONSORSHIPS</t>
  </si>
  <si>
    <t xml:space="preserve">  PROGRAMS &amp; EVENTS-CRUISE IN</t>
  </si>
  <si>
    <t>248-000-730-003</t>
  </si>
  <si>
    <t xml:space="preserve">  PROGRAMS &amp; EVENTS-COMM MEET UP</t>
  </si>
  <si>
    <t>248-000-730-004</t>
  </si>
  <si>
    <t xml:space="preserve">  PROGRAMS &amp; EVENTS-CHRISTMAS MARKET</t>
  </si>
  <si>
    <t>248-000-740-005</t>
  </si>
  <si>
    <t xml:space="preserve">  FLAGS &amp; BANNERS</t>
  </si>
  <si>
    <t>248-000-801-000</t>
  </si>
  <si>
    <t>248-000-803-000</t>
  </si>
  <si>
    <t xml:space="preserve">  LEGAL SERVICES</t>
  </si>
  <si>
    <t>248-000-806-000</t>
  </si>
  <si>
    <t xml:space="preserve">  AUDIT</t>
  </si>
  <si>
    <t>248-000-864-000</t>
  </si>
  <si>
    <t xml:space="preserve">  CONFERENCE &amp; TRAVEL</t>
  </si>
  <si>
    <t>248-000-900-000</t>
  </si>
  <si>
    <t xml:space="preserve">  PRINTING &amp; PUBLISHING</t>
  </si>
  <si>
    <t>248-000-901-000</t>
  </si>
  <si>
    <t xml:space="preserve">  ADVERTISING &amp; PROMOTIONS</t>
  </si>
  <si>
    <t>248-000-901-001</t>
  </si>
  <si>
    <t xml:space="preserve">  NEW BUSINESS PROMOTIONS</t>
  </si>
  <si>
    <t>248-000-901-003</t>
  </si>
  <si>
    <t xml:space="preserve">  MARKETING &amp; PROMOTIONS-CO-OP ADV.</t>
  </si>
  <si>
    <t>248-000-901-004</t>
  </si>
  <si>
    <t xml:space="preserve">  MARKETING &amp; PROMOTIONS-WEBSITE</t>
  </si>
  <si>
    <t>248-000-901-005</t>
  </si>
  <si>
    <t xml:space="preserve">  MARKETING &amp; PROMOTIONS-RECRUIT/RETENTION</t>
  </si>
  <si>
    <t>248-000-901-006</t>
  </si>
  <si>
    <t xml:space="preserve">  MARKETING &amp; PROMOTIONS-COMM CALENDAR</t>
  </si>
  <si>
    <t>248-000-927-000</t>
  </si>
  <si>
    <t xml:space="preserve">  UTILITIES</t>
  </si>
  <si>
    <t>248-000-930-000</t>
  </si>
  <si>
    <t xml:space="preserve">  REPAIR &amp; MAINTENANCE</t>
  </si>
  <si>
    <t>248-000-958-000</t>
  </si>
  <si>
    <t xml:space="preserve">  MEMBERSHIPS</t>
  </si>
  <si>
    <t>248-000-974-000</t>
  </si>
  <si>
    <t xml:space="preserve">  CAPITAL OUTLAY/LAND IMPROVEMENT</t>
  </si>
  <si>
    <t>248-000-980-000</t>
  </si>
  <si>
    <t xml:space="preserve">  CAPITAL OUTLAY/MISCELLANEOUS</t>
  </si>
  <si>
    <t>248-000-980-001</t>
  </si>
  <si>
    <t xml:space="preserve">  CAPITAL OUTLAY/CONTRACTUAL SERVICES</t>
  </si>
  <si>
    <t>248-000-980-002</t>
  </si>
  <si>
    <t xml:space="preserve">  WAYFINDING PROJECT</t>
  </si>
  <si>
    <t>248-000-980-003</t>
  </si>
  <si>
    <t xml:space="preserve">  FAÇADE GRANT/LOAN PROGRAM</t>
  </si>
  <si>
    <t>248-000-740-000</t>
  </si>
  <si>
    <t>ENDING FUND BALANCE</t>
  </si>
  <si>
    <t>BEGINNING  FUND BALANCE</t>
  </si>
  <si>
    <t xml:space="preserve">  PROFESSIONAL SERVICES</t>
  </si>
  <si>
    <t>11-12</t>
  </si>
  <si>
    <t>12-13</t>
  </si>
  <si>
    <t>13-14</t>
  </si>
  <si>
    <t>248-000-715-000</t>
  </si>
  <si>
    <t xml:space="preserve">  SOCIAL SECURITY</t>
  </si>
  <si>
    <t>248-000-740-006</t>
  </si>
  <si>
    <t>14-15</t>
  </si>
  <si>
    <t>16-17</t>
  </si>
  <si>
    <t>248-000-573-000</t>
  </si>
  <si>
    <t xml:space="preserve">  LOCAL COMMUNITY STABALIZATION GRANT</t>
  </si>
  <si>
    <t>248-000-850-000</t>
  </si>
  <si>
    <t xml:space="preserve">  TELEPHONE</t>
  </si>
  <si>
    <t>17-18</t>
  </si>
  <si>
    <t>248-000-645-005</t>
  </si>
  <si>
    <t>CABIN FEVER RELIEVER</t>
  </si>
  <si>
    <t>248-000-730-005</t>
  </si>
  <si>
    <t xml:space="preserve">  CABIN FVER RELIEVER</t>
  </si>
  <si>
    <t>.</t>
  </si>
  <si>
    <t xml:space="preserve">  OPERATING EXPENSES </t>
  </si>
  <si>
    <t xml:space="preserve">  INTEREST-LOAN</t>
  </si>
  <si>
    <t>Land/Public Parking Lot Acquisition Reserve</t>
  </si>
  <si>
    <t>Fund Balance - TOTAL ALL FUNDS</t>
  </si>
  <si>
    <t>Unreserved Fund Balance</t>
  </si>
  <si>
    <t>20-21</t>
  </si>
  <si>
    <t>2022-2023</t>
  </si>
  <si>
    <t>248-000-994-000</t>
  </si>
  <si>
    <t>248-000-961-000</t>
  </si>
  <si>
    <t xml:space="preserve">  SALARY</t>
  </si>
  <si>
    <t>248-000-645-003</t>
  </si>
  <si>
    <t>248-000-718-001</t>
  </si>
  <si>
    <t xml:space="preserve">  PENSION</t>
  </si>
  <si>
    <t xml:space="preserve">  MISCELLANEOUS-EVENTS</t>
  </si>
  <si>
    <t xml:space="preserve">  PROGRAMS &amp; EVENTS-MISCELLANEOUS</t>
  </si>
  <si>
    <t>248-000-716-00</t>
  </si>
  <si>
    <t>HEALTH/DENTAL</t>
  </si>
  <si>
    <t>21-22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</si>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</sst>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[$-409]d\-mmm\-yy;@"/>
  </numFmts>
  <fonts count="8" x14ac:knownFonts="1">
    <font>
      <sz val="12"/>
      <name val="Arial"/>
    </font>
    <font>
      <b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46"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left"/>
    </xf>
    <xf numFmtId="15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5" fillId="0" borderId="0" xfId="0" applyNumberFormat="1" applyFont="1"/>
    <xf numFmtId="164" fontId="4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4" fillId="0" borderId="0" xfId="0" applyNumberFormat="1" applyFont="1"/>
    <xf numFmtId="164" fontId="1" fillId="0" borderId="0" xfId="0" applyNumberFormat="1" applyFont="1" applyAlignment="1">
      <alignment horizontal="right"/>
    </xf>
    <xf numFmtId="164" fontId="6" fillId="2" borderId="0" xfId="0" applyNumberFormat="1" applyFont="1" applyFill="1"/>
    <xf numFmtId="164" fontId="7" fillId="5" borderId="0" xfId="0" applyNumberFormat="1" applyFont="1" applyFill="1"/>
    <xf numFmtId="164" fontId="7" fillId="2" borderId="0" xfId="0" applyNumberFormat="1" applyFont="1" applyFill="1"/>
    <xf numFmtId="164" fontId="6" fillId="2" borderId="0" xfId="0" applyNumberFormat="1" applyFont="1" applyFill="1" applyAlignment="1">
      <alignment horizontal="center"/>
    </xf>
    <xf numFmtId="164" fontId="7" fillId="0" borderId="0" xfId="0" applyNumberFormat="1" applyFont="1"/>
    <xf numFmtId="164" fontId="7" fillId="2" borderId="0" xfId="0" applyNumberFormat="1" applyFont="1" applyFill="1" applyAlignment="1">
      <alignment horizontal="center"/>
    </xf>
    <xf numFmtId="164" fontId="0" fillId="6" borderId="0" xfId="0" applyNumberFormat="1" applyFill="1"/>
    <xf numFmtId="164" fontId="0" fillId="6" borderId="0" xfId="0" applyNumberFormat="1" applyFill="1" applyAlignment="1">
      <alignment horizontal="center"/>
    </xf>
    <xf numFmtId="164" fontId="4" fillId="3" borderId="0" xfId="0" applyNumberFormat="1" applyFont="1" applyFill="1"/>
    <xf numFmtId="164" fontId="4" fillId="3" borderId="0" xfId="0" applyNumberFormat="1" applyFont="1" applyFill="1" applyAlignment="1">
      <alignment horizontal="center"/>
    </xf>
    <xf numFmtId="164" fontId="1" fillId="4" borderId="0" xfId="0" applyNumberFormat="1" applyFont="1" applyFill="1"/>
    <xf numFmtId="164" fontId="1" fillId="7" borderId="0" xfId="0" applyNumberFormat="1" applyFont="1" applyFill="1"/>
    <xf numFmtId="164" fontId="1" fillId="8" borderId="0" xfId="0" applyNumberFormat="1" applyFont="1" applyFill="1"/>
    <xf numFmtId="164" fontId="1" fillId="9" borderId="0" xfId="0" applyNumberFormat="1" applyFont="1" applyFill="1"/>
    <xf numFmtId="164" fontId="0" fillId="0" borderId="0" xfId="0" applyNumberFormat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10" borderId="0" xfId="0" quotePrefix="1" applyNumberFormat="1" applyFont="1" applyFill="1" applyAlignment="1">
      <alignment horizontal="center"/>
    </xf>
    <xf numFmtId="164" fontId="3" fillId="10" borderId="0" xfId="0" applyNumberFormat="1" applyFont="1" applyFill="1" applyAlignment="1">
      <alignment horizontal="center"/>
    </xf>
    <xf numFmtId="164" fontId="0" fillId="10" borderId="0" xfId="0" applyNumberFormat="1" applyFill="1" applyAlignment="1">
      <alignment horizontal="center"/>
    </xf>
    <xf numFmtId="164" fontId="4" fillId="10" borderId="0" xfId="0" applyNumberFormat="1" applyFont="1" applyFill="1" applyAlignment="1">
      <alignment horizontal="center"/>
    </xf>
    <xf numFmtId="164" fontId="1" fillId="1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44"/>
  <sheetViews>
    <sheetView tabSelected="1" zoomScale="85" zoomScaleNormal="85" zoomScalePageLayoutView="50" workbookViewId="0">
      <selection activeCell="AX17" sqref="AX17"/>
    </sheetView>
  </sheetViews>
  <sheetFormatPr defaultRowHeight="15" x14ac:dyDescent="0.2"/>
  <cols>
    <col min="1" max="1" width="49.109375" customWidth="1"/>
    <col min="2" max="2" width="1.88671875" bestFit="1" customWidth="1"/>
    <col min="3" max="3" width="2.77734375" hidden="1" customWidth="1"/>
    <col min="4" max="4" width="8.88671875" hidden="1" customWidth="1"/>
    <col min="5" max="5" width="2.88671875" hidden="1" customWidth="1"/>
    <col min="6" max="6" width="8.88671875" hidden="1" customWidth="1"/>
    <col min="7" max="7" width="3.109375" hidden="1" customWidth="1"/>
    <col min="8" max="8" width="8.88671875" hidden="1" customWidth="1"/>
    <col min="9" max="9" width="2.6640625" hidden="1" customWidth="1"/>
    <col min="10" max="10" width="8.88671875" hidden="1" customWidth="1"/>
    <col min="11" max="11" width="2.77734375" hidden="1" customWidth="1"/>
    <col min="12" max="12" width="8.88671875" hidden="1" customWidth="1"/>
    <col min="13" max="13" width="2.21875" hidden="1" customWidth="1"/>
    <col min="14" max="14" width="8.88671875" hidden="1" customWidth="1"/>
    <col min="15" max="15" width="2.5546875" hidden="1" customWidth="1"/>
    <col min="16" max="16" width="8.88671875" hidden="1" customWidth="1"/>
    <col min="17" max="17" width="3" hidden="1" customWidth="1"/>
    <col min="18" max="18" width="10.6640625" hidden="1" customWidth="1"/>
    <col min="19" max="19" width="1.77734375" hidden="1" customWidth="1"/>
    <col min="20" max="20" width="10.33203125" hidden="1" customWidth="1"/>
    <col min="21" max="21" width="2.5546875" hidden="1" customWidth="1"/>
    <col min="22" max="22" width="10.6640625" hidden="1" customWidth="1"/>
    <col min="23" max="23" width="3.33203125" hidden="1" customWidth="1"/>
    <col min="24" max="24" width="10.6640625" hidden="1" customWidth="1"/>
    <col min="25" max="25" width="2.77734375" hidden="1" customWidth="1"/>
    <col min="26" max="26" width="9.33203125" hidden="1" customWidth="1"/>
    <col min="27" max="27" width="2.77734375" hidden="1" customWidth="1"/>
    <col min="28" max="28" width="12.21875" hidden="1" customWidth="1"/>
    <col min="29" max="29" width="3.109375" hidden="1" customWidth="1"/>
    <col min="30" max="30" width="9.109375" hidden="1" customWidth="1"/>
    <col min="31" max="31" width="2.33203125" hidden="1" customWidth="1"/>
    <col min="32" max="32" width="9.109375" hidden="1" customWidth="1"/>
    <col min="33" max="33" width="2.33203125" hidden="1" customWidth="1"/>
    <col min="34" max="34" width="10.33203125" customWidth="1"/>
    <col min="35" max="35" width="2.44140625" customWidth="1"/>
    <col min="36" max="36" width="9.33203125" customWidth="1"/>
    <col min="37" max="37" width="2.77734375" customWidth="1"/>
    <col min="38" max="38" width="11.5546875" bestFit="1" customWidth="1"/>
    <col min="39" max="39" width="3.44140625" customWidth="1"/>
    <col min="40" max="40" width="9.88671875" bestFit="1" customWidth="1"/>
    <col min="41" max="41" width="2.77734375" customWidth="1"/>
    <col min="42" max="42" width="12" bestFit="1" customWidth="1"/>
    <col min="43" max="43" width="3.109375" customWidth="1"/>
    <col min="44" max="44" width="12" bestFit="1" customWidth="1"/>
    <col min="45" max="45" width="2.88671875" customWidth="1"/>
    <col min="46" max="46" width="12.33203125" bestFit="1" customWidth="1"/>
    <col min="47" max="47" width="2.88671875" customWidth="1"/>
    <col min="48" max="48" width="13.77734375" bestFit="1" customWidth="1"/>
  </cols>
  <sheetData>
    <row r="1" spans="1:48" ht="15.75" x14ac:dyDescent="0.25">
      <c r="A1" s="1" t="s">
        <v>29</v>
      </c>
      <c r="J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0"/>
    </row>
    <row r="2" spans="1:48" x14ac:dyDescent="0.2">
      <c r="J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s="3" customFormat="1" ht="15.75" x14ac:dyDescent="0.25">
      <c r="A3" s="3" t="s">
        <v>1</v>
      </c>
      <c r="C3" s="4"/>
      <c r="D3" s="4" t="s">
        <v>2</v>
      </c>
      <c r="E3" s="4"/>
      <c r="F3" s="11" t="s">
        <v>19</v>
      </c>
      <c r="G3" s="11"/>
      <c r="H3" s="12" t="s">
        <v>20</v>
      </c>
      <c r="I3" s="12"/>
      <c r="J3" s="12" t="s">
        <v>22</v>
      </c>
      <c r="K3" s="12"/>
      <c r="L3" s="12" t="s">
        <v>23</v>
      </c>
      <c r="M3" s="12"/>
      <c r="N3" s="12" t="s">
        <v>24</v>
      </c>
      <c r="O3" s="12"/>
      <c r="P3" s="12" t="s">
        <v>24</v>
      </c>
      <c r="Q3" s="12"/>
      <c r="R3" s="12" t="s">
        <v>25</v>
      </c>
      <c r="S3" s="12"/>
      <c r="T3" s="12" t="s">
        <v>27</v>
      </c>
      <c r="U3" s="12"/>
      <c r="V3" s="17" t="s">
        <v>104</v>
      </c>
      <c r="W3" s="12"/>
      <c r="X3" s="17" t="s">
        <v>105</v>
      </c>
      <c r="Y3" s="12"/>
      <c r="Z3" s="17" t="s">
        <v>106</v>
      </c>
      <c r="AA3" s="12"/>
      <c r="AB3" s="17" t="s">
        <v>110</v>
      </c>
      <c r="AC3" s="17"/>
      <c r="AD3" s="5" t="s">
        <v>111</v>
      </c>
      <c r="AE3" s="4"/>
      <c r="AF3" s="5" t="s">
        <v>116</v>
      </c>
      <c r="AG3" s="4"/>
      <c r="AH3" s="5" t="s">
        <v>127</v>
      </c>
      <c r="AI3" s="4"/>
      <c r="AJ3" s="5" t="s">
        <v>139</v>
      </c>
      <c r="AK3" s="4"/>
      <c r="AL3" s="17" t="s">
        <v>128</v>
      </c>
      <c r="AM3" s="4"/>
      <c r="AN3" s="17" t="s">
        <v>128</v>
      </c>
      <c r="AO3" s="4"/>
      <c r="AP3" s="17" t="s">
        <v>128</v>
      </c>
      <c r="AQ3" s="4"/>
      <c r="AR3" s="17" t="s">
        <v>128</v>
      </c>
      <c r="AS3" s="4"/>
      <c r="AT3" s="17" t="s">
        <v>140</v>
      </c>
      <c r="AU3" s="4"/>
      <c r="AV3" s="17" t="s">
        <v>140</v>
      </c>
    </row>
    <row r="4" spans="1:48" s="3" customFormat="1" ht="15.75" x14ac:dyDescent="0.25">
      <c r="C4" s="4"/>
      <c r="D4" s="4" t="s">
        <v>3</v>
      </c>
      <c r="E4" s="4"/>
      <c r="F4" s="4" t="s">
        <v>3</v>
      </c>
      <c r="G4" s="4"/>
      <c r="H4" s="4" t="s">
        <v>3</v>
      </c>
      <c r="I4" s="4"/>
      <c r="J4" s="4" t="s">
        <v>3</v>
      </c>
      <c r="K4" s="4"/>
      <c r="L4" s="4" t="s">
        <v>3</v>
      </c>
      <c r="M4" s="4"/>
      <c r="N4" s="4" t="s">
        <v>3</v>
      </c>
      <c r="O4" s="4"/>
      <c r="P4" s="4" t="s">
        <v>3</v>
      </c>
      <c r="Q4" s="4"/>
      <c r="R4" s="4" t="s">
        <v>3</v>
      </c>
      <c r="S4" s="4"/>
      <c r="T4" s="4" t="s">
        <v>3</v>
      </c>
      <c r="U4" s="4"/>
      <c r="V4" s="4" t="s">
        <v>3</v>
      </c>
      <c r="W4" s="4"/>
      <c r="X4" s="4" t="s">
        <v>3</v>
      </c>
      <c r="Y4" s="4"/>
      <c r="Z4" s="4" t="s">
        <v>3</v>
      </c>
      <c r="AA4" s="4"/>
      <c r="AB4" s="4" t="s">
        <v>3</v>
      </c>
      <c r="AC4" s="4"/>
      <c r="AD4" s="5" t="s">
        <v>3</v>
      </c>
      <c r="AE4" s="4"/>
      <c r="AF4" s="5" t="s">
        <v>3</v>
      </c>
      <c r="AG4" s="4"/>
      <c r="AH4" s="5" t="s">
        <v>3</v>
      </c>
      <c r="AI4" s="4"/>
      <c r="AJ4" s="5" t="s">
        <v>3</v>
      </c>
      <c r="AK4" s="4"/>
      <c r="AL4" s="4" t="s">
        <v>21</v>
      </c>
      <c r="AM4" s="4"/>
      <c r="AN4" s="4" t="s">
        <v>4</v>
      </c>
      <c r="AO4" s="4"/>
      <c r="AP4" s="4" t="s">
        <v>5</v>
      </c>
      <c r="AQ4" s="4"/>
      <c r="AR4" s="4" t="s">
        <v>6</v>
      </c>
      <c r="AS4" s="4"/>
      <c r="AT4" s="4" t="s">
        <v>7</v>
      </c>
      <c r="AU4" s="4"/>
      <c r="AV4" s="4" t="s">
        <v>8</v>
      </c>
    </row>
    <row r="5" spans="1:48" s="3" customFormat="1" ht="15.75" x14ac:dyDescent="0.25">
      <c r="A5" s="3" t="s">
        <v>28</v>
      </c>
      <c r="J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 t="s">
        <v>9</v>
      </c>
      <c r="AM5" s="4"/>
      <c r="AN5" s="4" t="s">
        <v>10</v>
      </c>
      <c r="AO5" s="4"/>
      <c r="AP5" s="4" t="s">
        <v>9</v>
      </c>
      <c r="AQ5" s="4"/>
      <c r="AR5" s="4" t="s">
        <v>9</v>
      </c>
      <c r="AS5" s="4"/>
      <c r="AT5" s="4" t="s">
        <v>9</v>
      </c>
      <c r="AU5" s="4"/>
      <c r="AV5" s="4" t="s">
        <v>9</v>
      </c>
    </row>
    <row r="6" spans="1:48" x14ac:dyDescent="0.2">
      <c r="J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5.75" x14ac:dyDescent="0.25">
      <c r="A7" s="20" t="s">
        <v>11</v>
      </c>
      <c r="J7" s="2"/>
      <c r="L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">
      <c r="J8" s="2"/>
      <c r="L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.75" x14ac:dyDescent="0.25">
      <c r="A9" s="3" t="s">
        <v>30</v>
      </c>
      <c r="J9" s="2"/>
      <c r="L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35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x14ac:dyDescent="0.2">
      <c r="A10" t="s">
        <v>31</v>
      </c>
      <c r="J10" s="2"/>
      <c r="L10" s="2"/>
      <c r="N10" s="2"/>
      <c r="O10" s="2"/>
      <c r="P10" s="2">
        <v>88048</v>
      </c>
      <c r="Q10" s="2"/>
      <c r="R10" s="2">
        <v>105710</v>
      </c>
      <c r="S10" s="2"/>
      <c r="T10" s="2">
        <v>121126</v>
      </c>
      <c r="U10" s="2"/>
      <c r="V10" s="2">
        <v>110984.4</v>
      </c>
      <c r="W10" s="2"/>
      <c r="X10" s="2">
        <v>104327</v>
      </c>
      <c r="Y10" s="2"/>
      <c r="Z10" s="2">
        <v>101881.65</v>
      </c>
      <c r="AA10" s="2"/>
      <c r="AB10" s="2">
        <v>102383.29</v>
      </c>
      <c r="AC10" s="2"/>
      <c r="AD10" s="2">
        <v>88759.65</v>
      </c>
      <c r="AE10" s="2"/>
      <c r="AF10" s="2">
        <v>93385.11</v>
      </c>
      <c r="AG10" s="2"/>
      <c r="AH10" s="37">
        <v>104161.44</v>
      </c>
      <c r="AI10" s="40"/>
      <c r="AJ10" s="2">
        <v>108526.02</v>
      </c>
      <c r="AK10" s="2"/>
      <c r="AL10" s="16">
        <v>110000</v>
      </c>
      <c r="AM10" s="2"/>
      <c r="AN10" s="2">
        <v>0</v>
      </c>
      <c r="AO10" s="2"/>
      <c r="AP10" s="16">
        <v>117000</v>
      </c>
      <c r="AQ10" s="2"/>
      <c r="AR10" s="16">
        <v>117000</v>
      </c>
      <c r="AS10" s="2"/>
      <c r="AT10" s="16">
        <v>117000</v>
      </c>
      <c r="AU10" s="2"/>
      <c r="AV10" s="16">
        <v>117000</v>
      </c>
    </row>
    <row r="11" spans="1:48" x14ac:dyDescent="0.2">
      <c r="J11" s="2"/>
      <c r="L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0"/>
      <c r="AJ11" s="36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.75" x14ac:dyDescent="0.25">
      <c r="A12" s="1" t="s">
        <v>32</v>
      </c>
      <c r="J12" s="2"/>
      <c r="L12" s="2" t="s">
        <v>12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40"/>
      <c r="AJ12" s="37"/>
      <c r="AK12" s="2"/>
      <c r="AL12" s="35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x14ac:dyDescent="0.2">
      <c r="A13" t="s">
        <v>33</v>
      </c>
      <c r="D13">
        <v>43384</v>
      </c>
      <c r="F13">
        <v>95315</v>
      </c>
      <c r="H13">
        <v>24125</v>
      </c>
      <c r="J13" s="2">
        <v>76268.679999999993</v>
      </c>
      <c r="L13" s="2">
        <v>72035.39</v>
      </c>
      <c r="N13" s="2">
        <v>77700</v>
      </c>
      <c r="O13" s="2"/>
      <c r="P13" s="2">
        <v>0</v>
      </c>
      <c r="Q13" s="2"/>
      <c r="R13" s="2">
        <v>0</v>
      </c>
      <c r="S13" s="2"/>
      <c r="T13" s="2">
        <v>0</v>
      </c>
      <c r="U13" s="2"/>
      <c r="V13" s="2">
        <v>0</v>
      </c>
      <c r="W13" s="2"/>
      <c r="X13" s="2">
        <v>0</v>
      </c>
      <c r="Y13" s="2"/>
      <c r="Z13" s="2">
        <v>0</v>
      </c>
      <c r="AA13" s="2"/>
      <c r="AB13" s="2">
        <v>0</v>
      </c>
      <c r="AC13" s="2"/>
      <c r="AD13" s="2">
        <v>0</v>
      </c>
      <c r="AE13" s="2"/>
      <c r="AF13" s="2">
        <v>0</v>
      </c>
      <c r="AG13" s="2"/>
      <c r="AH13" s="37">
        <v>0</v>
      </c>
      <c r="AI13" s="2"/>
      <c r="AJ13" s="2">
        <v>0</v>
      </c>
      <c r="AK13" s="2"/>
      <c r="AL13" s="16">
        <v>0</v>
      </c>
      <c r="AM13" s="2"/>
      <c r="AN13" s="2">
        <v>0</v>
      </c>
      <c r="AO13" s="2"/>
      <c r="AP13" s="16">
        <f>AL13+AN13</f>
        <v>0</v>
      </c>
      <c r="AQ13" s="2"/>
      <c r="AR13" s="16"/>
      <c r="AS13" s="2"/>
      <c r="AT13" s="16">
        <v>0</v>
      </c>
      <c r="AU13" s="2"/>
      <c r="AV13" s="16">
        <v>0</v>
      </c>
    </row>
    <row r="14" spans="1:48" x14ac:dyDescent="0.2">
      <c r="J14" s="2"/>
      <c r="L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38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5.75" x14ac:dyDescent="0.25">
      <c r="A15" s="1" t="s">
        <v>112</v>
      </c>
      <c r="J15" s="2"/>
      <c r="L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37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x14ac:dyDescent="0.2">
      <c r="A16" s="18" t="s">
        <v>113</v>
      </c>
      <c r="J16" s="2"/>
      <c r="L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0</v>
      </c>
      <c r="AA16" s="2"/>
      <c r="AB16" s="2">
        <v>0</v>
      </c>
      <c r="AC16" s="2"/>
      <c r="AD16" s="2">
        <v>4810.59</v>
      </c>
      <c r="AE16" s="2"/>
      <c r="AF16" s="2">
        <v>5635.71</v>
      </c>
      <c r="AG16" s="2"/>
      <c r="AH16" s="39">
        <v>7721.12</v>
      </c>
      <c r="AI16" s="2"/>
      <c r="AJ16" s="2">
        <v>6650.22</v>
      </c>
      <c r="AK16" s="2"/>
      <c r="AL16" s="2">
        <v>6500</v>
      </c>
      <c r="AM16" s="2"/>
      <c r="AN16" s="2">
        <v>0</v>
      </c>
      <c r="AO16" s="2"/>
      <c r="AP16" s="16">
        <v>6800</v>
      </c>
      <c r="AQ16" s="2"/>
      <c r="AR16" s="2">
        <v>6800</v>
      </c>
      <c r="AS16" s="2"/>
      <c r="AT16" s="2">
        <v>6800</v>
      </c>
      <c r="AU16" s="2"/>
      <c r="AV16" s="2">
        <v>6800</v>
      </c>
    </row>
    <row r="17" spans="1:48" x14ac:dyDescent="0.2">
      <c r="J17" s="2"/>
      <c r="L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37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5.75" x14ac:dyDescent="0.25">
      <c r="A18" s="1" t="s">
        <v>34</v>
      </c>
      <c r="J18" s="2"/>
      <c r="L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37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x14ac:dyDescent="0.2">
      <c r="A19" t="s">
        <v>35</v>
      </c>
      <c r="D19">
        <v>20075.14</v>
      </c>
      <c r="F19">
        <v>11666.16</v>
      </c>
      <c r="H19">
        <v>9926</v>
      </c>
      <c r="J19" s="2">
        <v>6250</v>
      </c>
      <c r="L19" s="2">
        <v>26322.42</v>
      </c>
      <c r="N19" s="2">
        <v>12442.84</v>
      </c>
      <c r="O19" s="2"/>
      <c r="P19" s="2">
        <v>38579</v>
      </c>
      <c r="Q19" s="2"/>
      <c r="R19" s="2">
        <v>4312</v>
      </c>
      <c r="S19" s="2"/>
      <c r="T19" s="2">
        <v>2145</v>
      </c>
      <c r="U19" s="2"/>
      <c r="V19" s="2">
        <v>0</v>
      </c>
      <c r="W19" s="2"/>
      <c r="X19" s="2">
        <v>0</v>
      </c>
      <c r="Y19" s="2"/>
      <c r="Z19" s="2">
        <v>0</v>
      </c>
      <c r="AA19" s="2"/>
      <c r="AB19" s="2">
        <v>4382.55</v>
      </c>
      <c r="AC19" s="2"/>
      <c r="AD19" s="2">
        <v>345.32</v>
      </c>
      <c r="AE19" s="2"/>
      <c r="AF19" s="2">
        <v>1244.6600000000001</v>
      </c>
      <c r="AG19" s="2"/>
      <c r="AH19" s="39">
        <v>35</v>
      </c>
      <c r="AI19" s="2"/>
      <c r="AJ19" s="2">
        <v>212</v>
      </c>
      <c r="AK19" s="2"/>
      <c r="AL19" s="16">
        <v>1000</v>
      </c>
      <c r="AM19" s="2"/>
      <c r="AN19" s="2">
        <v>0</v>
      </c>
      <c r="AO19" s="2"/>
      <c r="AP19" s="16">
        <v>800</v>
      </c>
      <c r="AQ19" s="2"/>
      <c r="AR19" s="16">
        <v>800</v>
      </c>
      <c r="AS19" s="2"/>
      <c r="AT19" s="16">
        <v>500</v>
      </c>
      <c r="AU19" s="2"/>
      <c r="AV19" s="16">
        <v>500</v>
      </c>
    </row>
    <row r="20" spans="1:48" x14ac:dyDescent="0.2">
      <c r="J20" s="2"/>
      <c r="L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39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5.75" x14ac:dyDescent="0.25">
      <c r="A21" s="1" t="s">
        <v>36</v>
      </c>
      <c r="J21" s="2"/>
      <c r="L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37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x14ac:dyDescent="0.2">
      <c r="A22" t="s">
        <v>37</v>
      </c>
      <c r="D22">
        <v>398319.35999999999</v>
      </c>
      <c r="F22">
        <v>385349</v>
      </c>
      <c r="H22">
        <v>449598</v>
      </c>
      <c r="J22" s="2">
        <v>455823.13</v>
      </c>
      <c r="L22" s="2">
        <v>473345.67</v>
      </c>
      <c r="N22" s="2">
        <v>488255.53</v>
      </c>
      <c r="O22" s="2"/>
      <c r="P22" s="2">
        <v>0</v>
      </c>
      <c r="Q22" s="2"/>
      <c r="R22" s="2">
        <v>0</v>
      </c>
      <c r="S22" s="2"/>
      <c r="T22" s="2">
        <v>0</v>
      </c>
      <c r="U22" s="2"/>
      <c r="V22" s="2">
        <v>2470</v>
      </c>
      <c r="W22" s="2"/>
      <c r="X22" s="2">
        <v>1645</v>
      </c>
      <c r="Y22" s="2"/>
      <c r="Z22" s="2">
        <v>1695</v>
      </c>
      <c r="AA22" s="2"/>
      <c r="AB22" s="2">
        <v>3270</v>
      </c>
      <c r="AC22" s="2"/>
      <c r="AD22" s="2">
        <v>6597</v>
      </c>
      <c r="AE22" s="2"/>
      <c r="AF22" s="2">
        <v>8756</v>
      </c>
      <c r="AG22" s="2"/>
      <c r="AH22" s="39">
        <v>6254</v>
      </c>
      <c r="AI22" s="2"/>
      <c r="AJ22" s="2">
        <v>4800</v>
      </c>
      <c r="AK22" s="2"/>
      <c r="AL22" s="16">
        <v>3500</v>
      </c>
      <c r="AM22" s="2"/>
      <c r="AN22" s="2">
        <v>0</v>
      </c>
      <c r="AO22" s="2"/>
      <c r="AP22" s="16">
        <f>AL22+AN22</f>
        <v>3500</v>
      </c>
      <c r="AQ22" s="2"/>
      <c r="AR22" s="16">
        <v>3500</v>
      </c>
      <c r="AS22" s="2"/>
      <c r="AT22" s="16">
        <v>4000</v>
      </c>
      <c r="AU22" s="2"/>
      <c r="AV22" s="16">
        <v>4000</v>
      </c>
    </row>
    <row r="23" spans="1:48" x14ac:dyDescent="0.2">
      <c r="J23" s="2"/>
      <c r="L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6"/>
      <c r="AG23" s="2"/>
      <c r="AH23" s="16"/>
      <c r="AI23" s="2"/>
      <c r="AJ23" s="39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5.75" x14ac:dyDescent="0.25">
      <c r="A24" s="1" t="s">
        <v>38</v>
      </c>
      <c r="J24" s="2"/>
      <c r="L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39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x14ac:dyDescent="0.2">
      <c r="A25" t="s">
        <v>39</v>
      </c>
      <c r="D25">
        <v>87159.62</v>
      </c>
      <c r="F25">
        <v>58644.08</v>
      </c>
      <c r="H25">
        <v>92027</v>
      </c>
      <c r="J25" s="2">
        <v>53786.1</v>
      </c>
      <c r="L25" s="2">
        <v>94347.03</v>
      </c>
      <c r="N25" s="2">
        <v>61215.71</v>
      </c>
      <c r="O25" s="2"/>
      <c r="P25" s="2">
        <v>0</v>
      </c>
      <c r="Q25" s="2"/>
      <c r="R25" s="2">
        <v>0</v>
      </c>
      <c r="S25" s="2"/>
      <c r="T25" s="2">
        <v>0</v>
      </c>
      <c r="U25" s="2"/>
      <c r="V25" s="2">
        <v>820</v>
      </c>
      <c r="W25" s="2"/>
      <c r="X25" s="2">
        <v>500</v>
      </c>
      <c r="Y25" s="2"/>
      <c r="Z25" s="2">
        <v>250</v>
      </c>
      <c r="AA25" s="2"/>
      <c r="AB25" s="2">
        <v>250</v>
      </c>
      <c r="AC25" s="2"/>
      <c r="AD25" s="2">
        <v>3201.5</v>
      </c>
      <c r="AE25" s="2"/>
      <c r="AF25" s="2">
        <v>1750</v>
      </c>
      <c r="AG25" s="2"/>
      <c r="AH25" s="37">
        <v>2750</v>
      </c>
      <c r="AI25" s="2"/>
      <c r="AJ25" s="2">
        <v>10504.26</v>
      </c>
      <c r="AK25" s="2"/>
      <c r="AL25" s="16">
        <v>1000</v>
      </c>
      <c r="AM25" s="2"/>
      <c r="AN25" s="2">
        <v>0</v>
      </c>
      <c r="AO25" s="2"/>
      <c r="AP25" s="16">
        <v>250</v>
      </c>
      <c r="AQ25" s="2"/>
      <c r="AR25" s="16">
        <v>250</v>
      </c>
      <c r="AS25" s="2"/>
      <c r="AT25" s="16">
        <v>1000</v>
      </c>
      <c r="AU25" s="2"/>
      <c r="AV25" s="16">
        <v>1000</v>
      </c>
    </row>
    <row r="26" spans="1:48" x14ac:dyDescent="0.2">
      <c r="J26" s="2"/>
      <c r="L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39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5.75" x14ac:dyDescent="0.25">
      <c r="A27" s="1" t="s">
        <v>132</v>
      </c>
      <c r="J27" s="2"/>
      <c r="L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39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x14ac:dyDescent="0.2">
      <c r="A28" s="18" t="s">
        <v>135</v>
      </c>
      <c r="J28" s="2"/>
      <c r="L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v>0</v>
      </c>
      <c r="AI28" s="2"/>
      <c r="AJ28" s="39">
        <v>0</v>
      </c>
      <c r="AK28" s="2"/>
      <c r="AL28" s="2">
        <v>10000</v>
      </c>
      <c r="AM28" s="2"/>
      <c r="AN28" s="2">
        <v>0</v>
      </c>
      <c r="AO28" s="2"/>
      <c r="AP28" s="2">
        <v>0</v>
      </c>
      <c r="AQ28" s="2"/>
      <c r="AR28" s="2"/>
      <c r="AS28" s="2"/>
      <c r="AT28" s="2">
        <v>1000</v>
      </c>
      <c r="AU28" s="2"/>
      <c r="AV28" s="2">
        <v>1000</v>
      </c>
    </row>
    <row r="29" spans="1:48" x14ac:dyDescent="0.2">
      <c r="J29" s="2"/>
      <c r="L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39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5.75" x14ac:dyDescent="0.25">
      <c r="A30" s="1" t="s">
        <v>117</v>
      </c>
      <c r="J30" s="2"/>
      <c r="L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37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x14ac:dyDescent="0.2">
      <c r="A31" s="18" t="s">
        <v>118</v>
      </c>
      <c r="J31" s="2"/>
      <c r="L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9">
        <v>0</v>
      </c>
      <c r="AI31" s="2"/>
      <c r="AJ31" s="2">
        <v>15197.46</v>
      </c>
      <c r="AK31" s="2"/>
      <c r="AL31" s="2">
        <v>30000</v>
      </c>
      <c r="AM31" s="2"/>
      <c r="AN31" s="2">
        <v>0</v>
      </c>
      <c r="AO31" s="2"/>
      <c r="AP31" s="16">
        <v>50000</v>
      </c>
      <c r="AQ31" s="2"/>
      <c r="AR31" s="2">
        <v>50000</v>
      </c>
      <c r="AS31" s="2"/>
      <c r="AT31" s="2">
        <v>50000</v>
      </c>
      <c r="AU31" s="2"/>
      <c r="AV31" s="2">
        <v>50000</v>
      </c>
    </row>
    <row r="32" spans="1:48" x14ac:dyDescent="0.2">
      <c r="J32" s="2"/>
      <c r="L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40"/>
      <c r="AJ32" s="36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5.75" x14ac:dyDescent="0.25">
      <c r="A33" s="1" t="s">
        <v>40</v>
      </c>
      <c r="J33" s="2"/>
      <c r="L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40"/>
      <c r="AJ33" s="36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x14ac:dyDescent="0.2">
      <c r="A34" t="s">
        <v>41</v>
      </c>
      <c r="D34">
        <v>5426.72</v>
      </c>
      <c r="F34">
        <v>4177.2</v>
      </c>
      <c r="H34">
        <v>2371</v>
      </c>
      <c r="J34" s="2">
        <v>1125.05</v>
      </c>
      <c r="L34" s="2">
        <v>2047.46</v>
      </c>
      <c r="N34" s="2">
        <v>8818.14</v>
      </c>
      <c r="O34" s="2"/>
      <c r="P34" s="2">
        <v>3744</v>
      </c>
      <c r="Q34" s="2"/>
      <c r="R34" s="2">
        <v>8465</v>
      </c>
      <c r="S34" s="2"/>
      <c r="T34" s="2">
        <v>7616</v>
      </c>
      <c r="U34" s="2"/>
      <c r="V34" s="2">
        <v>4727.1099999999997</v>
      </c>
      <c r="W34" s="2"/>
      <c r="X34" s="2">
        <v>2240</v>
      </c>
      <c r="Y34" s="2"/>
      <c r="Z34" s="2">
        <v>1322.41</v>
      </c>
      <c r="AA34" s="2"/>
      <c r="AB34" s="2">
        <v>1095.27</v>
      </c>
      <c r="AC34" s="2"/>
      <c r="AD34" s="2">
        <v>605.91999999999996</v>
      </c>
      <c r="AE34" s="2"/>
      <c r="AF34" s="2">
        <v>987.44</v>
      </c>
      <c r="AG34" s="2"/>
      <c r="AH34" s="36">
        <v>2750</v>
      </c>
      <c r="AI34" s="40"/>
      <c r="AJ34" s="2">
        <v>341.45</v>
      </c>
      <c r="AK34" s="2"/>
      <c r="AL34" s="16">
        <v>500</v>
      </c>
      <c r="AM34" s="2"/>
      <c r="AN34" s="2">
        <v>0</v>
      </c>
      <c r="AO34" s="2"/>
      <c r="AP34" s="16">
        <f>AL34+AN34</f>
        <v>500</v>
      </c>
      <c r="AQ34" s="2"/>
      <c r="AR34" s="16">
        <v>500</v>
      </c>
      <c r="AS34" s="2"/>
      <c r="AT34" s="16">
        <v>500</v>
      </c>
      <c r="AU34" s="2"/>
      <c r="AV34" s="16">
        <v>500</v>
      </c>
    </row>
    <row r="35" spans="1:48" x14ac:dyDescent="0.2">
      <c r="J35" s="2"/>
      <c r="L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x14ac:dyDescent="0.2">
      <c r="J36" s="2"/>
      <c r="L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s="24" customFormat="1" ht="15.75" x14ac:dyDescent="0.25">
      <c r="A37" s="20" t="s">
        <v>14</v>
      </c>
      <c r="B37" s="22"/>
      <c r="C37" s="20"/>
      <c r="D37" s="20">
        <f>SUM(D12:D35)</f>
        <v>554364.84</v>
      </c>
      <c r="E37" s="20"/>
      <c r="F37" s="20">
        <f>SUM(F12:F35)</f>
        <v>555151.43999999994</v>
      </c>
      <c r="G37" s="20"/>
      <c r="H37" s="20">
        <f>SUM(H12:H35)</f>
        <v>578047</v>
      </c>
      <c r="I37" s="20"/>
      <c r="J37" s="23">
        <f>SUM(J12:J35)+-10605.45</f>
        <v>582647.51000000013</v>
      </c>
      <c r="K37" s="20"/>
      <c r="L37" s="23">
        <f>SUM(L12:L35)</f>
        <v>668097.97</v>
      </c>
      <c r="M37" s="20"/>
      <c r="N37" s="23">
        <f>SUM(N12:N35)</f>
        <v>648432.22</v>
      </c>
      <c r="O37" s="23"/>
      <c r="P37" s="23">
        <f>SUM(P10:P35)</f>
        <v>130371</v>
      </c>
      <c r="Q37" s="23"/>
      <c r="R37" s="23">
        <f>SUM(R10:R35)</f>
        <v>118487</v>
      </c>
      <c r="S37" s="23"/>
      <c r="T37" s="23">
        <f>SUM(T10:T35)</f>
        <v>130887</v>
      </c>
      <c r="U37" s="23"/>
      <c r="V37" s="23">
        <f>SUM(V10:V35)</f>
        <v>119001.51</v>
      </c>
      <c r="W37" s="23"/>
      <c r="X37" s="23">
        <f>SUM(X10:X35)</f>
        <v>108712</v>
      </c>
      <c r="Y37" s="23"/>
      <c r="Z37" s="23">
        <f>SUM(Z10:Z35)</f>
        <v>105149.06</v>
      </c>
      <c r="AA37" s="23"/>
      <c r="AB37" s="23">
        <f>SUM(AB10:AB35)</f>
        <v>111381.11</v>
      </c>
      <c r="AC37" s="23"/>
      <c r="AD37" s="5">
        <f>SUM(AD10:AD35)</f>
        <v>104319.98</v>
      </c>
      <c r="AE37" s="5"/>
      <c r="AF37" s="5">
        <f>SUM(AF10:AF35)</f>
        <v>111758.92000000001</v>
      </c>
      <c r="AG37" s="5"/>
      <c r="AH37" s="5">
        <f>SUM(AH10:AH34)</f>
        <v>123671.56</v>
      </c>
      <c r="AI37" s="5"/>
      <c r="AJ37" s="5">
        <f>SUM(AJ10:AJ34)</f>
        <v>146231.41</v>
      </c>
      <c r="AK37" s="5"/>
      <c r="AL37" s="5">
        <f>SUM(AL10:AL35)</f>
        <v>162500</v>
      </c>
      <c r="AM37" s="5"/>
      <c r="AN37" s="5">
        <f>SUM(AN10:AN35)</f>
        <v>0</v>
      </c>
      <c r="AO37" s="5"/>
      <c r="AP37" s="5">
        <f>SUM(AP10:AP35)</f>
        <v>178850</v>
      </c>
      <c r="AQ37" s="5"/>
      <c r="AR37" s="5">
        <f>SUM(AR10:AR35)</f>
        <v>178850</v>
      </c>
      <c r="AS37" s="5"/>
      <c r="AT37" s="5">
        <f>SUM(AT10:AT35)</f>
        <v>180800</v>
      </c>
      <c r="AU37" s="5"/>
      <c r="AV37" s="5">
        <f>SUM(AV10:AV35)</f>
        <v>180800</v>
      </c>
    </row>
    <row r="38" spans="1:48" x14ac:dyDescent="0.2">
      <c r="J38" s="2"/>
      <c r="L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5.75" x14ac:dyDescent="0.25">
      <c r="A39" s="1" t="s">
        <v>29</v>
      </c>
      <c r="J39" s="2"/>
      <c r="L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0"/>
    </row>
    <row r="40" spans="1:48" x14ac:dyDescent="0.2">
      <c r="J40" s="2"/>
      <c r="L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s="3" customFormat="1" ht="15.75" x14ac:dyDescent="0.25">
      <c r="A41" s="3" t="s">
        <v>1</v>
      </c>
      <c r="C41" s="4"/>
      <c r="D41" s="4" t="s">
        <v>2</v>
      </c>
      <c r="E41" s="4"/>
      <c r="F41" s="11" t="s">
        <v>19</v>
      </c>
      <c r="G41" s="11"/>
      <c r="H41" s="12" t="s">
        <v>20</v>
      </c>
      <c r="I41" s="12"/>
      <c r="J41" s="12" t="s">
        <v>22</v>
      </c>
      <c r="K41" s="12"/>
      <c r="L41" s="12" t="s">
        <v>23</v>
      </c>
      <c r="M41" s="12"/>
      <c r="N41" s="12" t="s">
        <v>24</v>
      </c>
      <c r="O41" s="12"/>
      <c r="P41" s="12" t="s">
        <v>24</v>
      </c>
      <c r="Q41" s="12"/>
      <c r="R41" s="12" t="s">
        <v>25</v>
      </c>
      <c r="S41" s="12"/>
      <c r="T41" s="12" t="s">
        <v>27</v>
      </c>
      <c r="U41" s="12"/>
      <c r="V41" s="17" t="s">
        <v>104</v>
      </c>
      <c r="W41" s="12"/>
      <c r="X41" s="17" t="s">
        <v>105</v>
      </c>
      <c r="Y41" s="12"/>
      <c r="Z41" s="17" t="s">
        <v>106</v>
      </c>
      <c r="AA41" s="12"/>
      <c r="AB41" s="17" t="s">
        <v>110</v>
      </c>
      <c r="AC41" s="17"/>
      <c r="AD41" s="5" t="s">
        <v>111</v>
      </c>
      <c r="AE41" s="4"/>
      <c r="AF41" s="5" t="s">
        <v>116</v>
      </c>
      <c r="AG41" s="4"/>
      <c r="AH41" s="5" t="s">
        <v>127</v>
      </c>
      <c r="AI41" s="4"/>
      <c r="AJ41" s="5" t="s">
        <v>139</v>
      </c>
      <c r="AK41" s="4"/>
      <c r="AL41" s="17" t="s">
        <v>128</v>
      </c>
      <c r="AM41" s="4"/>
      <c r="AN41" s="17" t="s">
        <v>128</v>
      </c>
      <c r="AO41" s="4"/>
      <c r="AP41" s="17" t="s">
        <v>128</v>
      </c>
      <c r="AQ41" s="4"/>
      <c r="AR41" s="17" t="s">
        <v>128</v>
      </c>
      <c r="AS41" s="4"/>
      <c r="AT41" s="17" t="s">
        <v>140</v>
      </c>
      <c r="AU41" s="4"/>
      <c r="AV41" s="17" t="s">
        <v>140</v>
      </c>
    </row>
    <row r="42" spans="1:48" s="3" customFormat="1" ht="15.75" x14ac:dyDescent="0.25">
      <c r="C42" s="4"/>
      <c r="D42" s="4" t="s">
        <v>3</v>
      </c>
      <c r="E42" s="4"/>
      <c r="F42" s="4" t="s">
        <v>3</v>
      </c>
      <c r="G42" s="4"/>
      <c r="H42" s="4" t="s">
        <v>3</v>
      </c>
      <c r="I42" s="4"/>
      <c r="J42" s="4" t="s">
        <v>3</v>
      </c>
      <c r="K42" s="4"/>
      <c r="L42" s="4" t="s">
        <v>3</v>
      </c>
      <c r="M42" s="4"/>
      <c r="N42" s="4" t="s">
        <v>3</v>
      </c>
      <c r="O42" s="4"/>
      <c r="P42" s="4" t="s">
        <v>3</v>
      </c>
      <c r="Q42" s="4"/>
      <c r="R42" s="4" t="s">
        <v>3</v>
      </c>
      <c r="S42" s="4"/>
      <c r="T42" s="4" t="s">
        <v>3</v>
      </c>
      <c r="U42" s="4"/>
      <c r="V42" s="4" t="s">
        <v>3</v>
      </c>
      <c r="W42" s="4"/>
      <c r="X42" s="4" t="s">
        <v>3</v>
      </c>
      <c r="Y42" s="4"/>
      <c r="Z42" s="4" t="s">
        <v>3</v>
      </c>
      <c r="AA42" s="4"/>
      <c r="AB42" s="4" t="s">
        <v>3</v>
      </c>
      <c r="AC42" s="4"/>
      <c r="AD42" s="5" t="s">
        <v>3</v>
      </c>
      <c r="AE42" s="4"/>
      <c r="AF42" s="5" t="s">
        <v>3</v>
      </c>
      <c r="AG42" s="4"/>
      <c r="AH42" s="5" t="s">
        <v>3</v>
      </c>
      <c r="AI42" s="4"/>
      <c r="AJ42" s="5" t="s">
        <v>3</v>
      </c>
      <c r="AK42" s="4"/>
      <c r="AL42" s="4" t="s">
        <v>21</v>
      </c>
      <c r="AM42" s="4"/>
      <c r="AN42" s="4" t="s">
        <v>4</v>
      </c>
      <c r="AO42" s="4"/>
      <c r="AP42" s="4" t="s">
        <v>5</v>
      </c>
      <c r="AQ42" s="4"/>
      <c r="AR42" s="4" t="s">
        <v>6</v>
      </c>
      <c r="AS42" s="4"/>
      <c r="AT42" s="4" t="s">
        <v>7</v>
      </c>
      <c r="AU42" s="4"/>
      <c r="AV42" s="4" t="s">
        <v>8</v>
      </c>
    </row>
    <row r="43" spans="1:48" s="3" customFormat="1" ht="15.75" x14ac:dyDescent="0.25">
      <c r="A43" s="3" t="s">
        <v>28</v>
      </c>
      <c r="J43" s="4"/>
      <c r="L43" s="13"/>
      <c r="M43" s="1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 t="s">
        <v>9</v>
      </c>
      <c r="AM43" s="4"/>
      <c r="AN43" s="4" t="s">
        <v>10</v>
      </c>
      <c r="AO43" s="4"/>
      <c r="AP43" s="4" t="s">
        <v>9</v>
      </c>
      <c r="AQ43" s="4"/>
      <c r="AR43" s="4" t="s">
        <v>9</v>
      </c>
      <c r="AS43" s="4"/>
      <c r="AT43" s="4" t="s">
        <v>9</v>
      </c>
      <c r="AU43" s="4"/>
      <c r="AV43" s="4" t="s">
        <v>9</v>
      </c>
    </row>
    <row r="44" spans="1:48" x14ac:dyDescent="0.2">
      <c r="J44" s="2"/>
      <c r="L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5.75" x14ac:dyDescent="0.25">
      <c r="A45" s="30" t="s">
        <v>16</v>
      </c>
      <c r="J45" s="2"/>
      <c r="L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x14ac:dyDescent="0.2">
      <c r="J46" s="2"/>
      <c r="L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5.75" x14ac:dyDescent="0.25">
      <c r="A47" s="1" t="s">
        <v>42</v>
      </c>
      <c r="J47" s="2"/>
      <c r="L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x14ac:dyDescent="0.2">
      <c r="A48" t="s">
        <v>44</v>
      </c>
      <c r="D48">
        <v>25000</v>
      </c>
      <c r="F48">
        <v>27500</v>
      </c>
      <c r="H48">
        <v>30000</v>
      </c>
      <c r="J48" s="2">
        <v>35960</v>
      </c>
      <c r="L48" s="2">
        <v>37011</v>
      </c>
      <c r="N48" s="2">
        <v>40650</v>
      </c>
      <c r="O48" s="2"/>
      <c r="P48" s="2">
        <v>0</v>
      </c>
      <c r="Q48" s="2"/>
      <c r="R48" s="2">
        <v>0</v>
      </c>
      <c r="S48" s="2"/>
      <c r="T48" s="2">
        <v>0</v>
      </c>
      <c r="U48" s="2"/>
      <c r="V48" s="2">
        <v>10889.7</v>
      </c>
      <c r="W48" s="2"/>
      <c r="X48" s="2">
        <v>15600</v>
      </c>
      <c r="Y48" s="2"/>
      <c r="Z48" s="2">
        <v>18000</v>
      </c>
      <c r="AA48" s="2"/>
      <c r="AB48" s="2">
        <v>18000</v>
      </c>
      <c r="AC48" s="2"/>
      <c r="AD48" s="2">
        <v>18000</v>
      </c>
      <c r="AE48" s="2"/>
      <c r="AF48" s="2">
        <v>18000</v>
      </c>
      <c r="AG48" s="2"/>
      <c r="AH48" s="2">
        <v>17697.3</v>
      </c>
      <c r="AI48" s="2"/>
      <c r="AJ48">
        <v>18000</v>
      </c>
      <c r="AK48" s="2"/>
      <c r="AL48" s="2">
        <v>18000</v>
      </c>
      <c r="AM48" s="2"/>
      <c r="AN48" s="2">
        <v>0</v>
      </c>
      <c r="AO48" s="2"/>
      <c r="AP48" s="16">
        <f>AL48+AN48</f>
        <v>18000</v>
      </c>
      <c r="AQ48" s="2"/>
      <c r="AR48" s="2">
        <v>18000</v>
      </c>
      <c r="AS48" s="2"/>
      <c r="AT48" s="2">
        <v>18000</v>
      </c>
      <c r="AU48" s="2"/>
      <c r="AV48" s="2">
        <v>18000</v>
      </c>
    </row>
    <row r="49" spans="1:48" x14ac:dyDescent="0.2">
      <c r="J49" s="2"/>
      <c r="L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5.75" x14ac:dyDescent="0.25">
      <c r="A50" s="1" t="s">
        <v>43</v>
      </c>
      <c r="J50" s="2"/>
      <c r="L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x14ac:dyDescent="0.2">
      <c r="A51" t="s">
        <v>131</v>
      </c>
      <c r="D51">
        <v>10000</v>
      </c>
      <c r="F51">
        <v>14575</v>
      </c>
      <c r="H51">
        <v>18000</v>
      </c>
      <c r="J51" s="2">
        <v>12225</v>
      </c>
      <c r="L51" s="2">
        <v>18506</v>
      </c>
      <c r="N51" s="2">
        <v>20325</v>
      </c>
      <c r="O51" s="2"/>
      <c r="P51" s="2">
        <v>20139</v>
      </c>
      <c r="Q51" s="2"/>
      <c r="R51" s="2">
        <v>20409</v>
      </c>
      <c r="S51" s="2"/>
      <c r="T51" s="2">
        <v>17520</v>
      </c>
      <c r="U51" s="2"/>
      <c r="V51" s="2">
        <v>14400</v>
      </c>
      <c r="W51" s="2"/>
      <c r="X51" s="2">
        <v>14400</v>
      </c>
      <c r="Y51" s="2"/>
      <c r="Z51" s="2">
        <v>14400</v>
      </c>
      <c r="AA51" s="2"/>
      <c r="AB51" s="2">
        <v>15600</v>
      </c>
      <c r="AC51" s="2"/>
      <c r="AD51" s="2">
        <v>26056.42</v>
      </c>
      <c r="AE51" s="2"/>
      <c r="AF51" s="2">
        <v>14786</v>
      </c>
      <c r="AG51" s="2"/>
      <c r="AH51" s="2">
        <v>35792.42</v>
      </c>
      <c r="AI51" s="2"/>
      <c r="AJ51">
        <v>33899.519999999997</v>
      </c>
      <c r="AK51" s="2"/>
      <c r="AL51" s="2">
        <v>57250</v>
      </c>
      <c r="AM51" s="2"/>
      <c r="AN51" s="2">
        <v>0</v>
      </c>
      <c r="AO51" s="2"/>
      <c r="AP51" s="16">
        <f>AL51+AN51</f>
        <v>57250</v>
      </c>
      <c r="AQ51" s="2"/>
      <c r="AR51" s="2">
        <v>57250</v>
      </c>
      <c r="AS51" s="2"/>
      <c r="AT51" s="2">
        <v>59610</v>
      </c>
      <c r="AU51" s="2"/>
      <c r="AV51" s="2">
        <v>59610</v>
      </c>
    </row>
    <row r="52" spans="1:48" x14ac:dyDescent="0.2">
      <c r="J52" s="2"/>
      <c r="L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5.75" x14ac:dyDescent="0.25">
      <c r="A53" s="1" t="s">
        <v>137</v>
      </c>
      <c r="J53" s="2"/>
      <c r="L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x14ac:dyDescent="0.2">
      <c r="A54" t="s">
        <v>138</v>
      </c>
      <c r="D54">
        <v>2000</v>
      </c>
      <c r="F54">
        <v>2103.75</v>
      </c>
      <c r="H54">
        <v>2400</v>
      </c>
      <c r="J54" s="2">
        <v>2877</v>
      </c>
      <c r="L54" s="2">
        <v>2831</v>
      </c>
      <c r="N54" s="2">
        <v>3052</v>
      </c>
      <c r="O54" s="2"/>
      <c r="P54" s="2">
        <v>0</v>
      </c>
      <c r="Q54" s="2"/>
      <c r="R54" s="2">
        <v>0</v>
      </c>
      <c r="S54" s="2"/>
      <c r="T54" s="2">
        <v>0</v>
      </c>
      <c r="U54" s="2"/>
      <c r="V54" s="2">
        <v>0</v>
      </c>
      <c r="W54" s="2"/>
      <c r="X54" s="2">
        <v>435.51</v>
      </c>
      <c r="Y54" s="2"/>
      <c r="Z54" s="2">
        <v>0</v>
      </c>
      <c r="AA54" s="2"/>
      <c r="AB54" s="2">
        <v>0</v>
      </c>
      <c r="AC54" s="2"/>
      <c r="AD54" s="2">
        <v>0</v>
      </c>
      <c r="AE54" s="2"/>
      <c r="AF54" s="2">
        <v>0</v>
      </c>
      <c r="AG54" s="2"/>
      <c r="AH54" s="2">
        <v>0</v>
      </c>
      <c r="AI54" s="2"/>
      <c r="AJ54" s="2">
        <v>9190.3700000000008</v>
      </c>
      <c r="AK54" s="2"/>
      <c r="AL54" s="2">
        <v>15000</v>
      </c>
      <c r="AM54" s="2"/>
      <c r="AN54" s="2">
        <v>0</v>
      </c>
      <c r="AO54" s="2"/>
      <c r="AP54" s="16">
        <f>AL54+AN54</f>
        <v>15000</v>
      </c>
      <c r="AQ54" s="2"/>
      <c r="AR54" s="2">
        <v>15500</v>
      </c>
      <c r="AS54" s="2"/>
      <c r="AT54" s="2">
        <v>16850</v>
      </c>
      <c r="AU54" s="2"/>
      <c r="AV54" s="2">
        <v>16850</v>
      </c>
    </row>
    <row r="55" spans="1:48" x14ac:dyDescent="0.2">
      <c r="J55" s="2"/>
      <c r="L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5.75" x14ac:dyDescent="0.25">
      <c r="A56" s="3" t="s">
        <v>107</v>
      </c>
      <c r="J56" s="2"/>
      <c r="L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x14ac:dyDescent="0.2">
      <c r="A57" s="15" t="s">
        <v>108</v>
      </c>
      <c r="D57">
        <v>4708.07</v>
      </c>
      <c r="F57">
        <v>6654</v>
      </c>
      <c r="H57">
        <v>4417</v>
      </c>
      <c r="J57" s="2">
        <v>4912.6400000000003</v>
      </c>
      <c r="L57" s="2">
        <v>5893.54</v>
      </c>
      <c r="N57" s="2">
        <v>6053.09</v>
      </c>
      <c r="O57" s="2"/>
      <c r="P57" s="2">
        <v>985</v>
      </c>
      <c r="Q57" s="2"/>
      <c r="R57" s="2">
        <v>4880</v>
      </c>
      <c r="S57" s="2"/>
      <c r="T57" s="2">
        <v>171</v>
      </c>
      <c r="U57" s="2"/>
      <c r="V57" s="2">
        <v>0</v>
      </c>
      <c r="W57" s="2"/>
      <c r="X57" s="2">
        <v>0</v>
      </c>
      <c r="Y57" s="2"/>
      <c r="Z57" s="2">
        <v>0</v>
      </c>
      <c r="AA57" s="2"/>
      <c r="AB57" s="2">
        <v>198.9</v>
      </c>
      <c r="AC57" s="2"/>
      <c r="AD57" s="2">
        <v>1993.3</v>
      </c>
      <c r="AE57" s="2"/>
      <c r="AF57" s="2">
        <v>1131.1500000000001</v>
      </c>
      <c r="AG57" s="2"/>
      <c r="AH57" s="2">
        <v>2714.95</v>
      </c>
      <c r="AI57" s="2"/>
      <c r="AJ57">
        <v>2593.33</v>
      </c>
      <c r="AK57" s="2"/>
      <c r="AL57" s="2">
        <v>4380</v>
      </c>
      <c r="AM57" s="2"/>
      <c r="AN57" s="2">
        <v>0</v>
      </c>
      <c r="AO57" s="2"/>
      <c r="AP57" s="16">
        <f>AL57+AN57</f>
        <v>4380</v>
      </c>
      <c r="AQ57" s="2"/>
      <c r="AR57" s="2">
        <v>4380</v>
      </c>
      <c r="AS57" s="2"/>
      <c r="AT57" s="2">
        <f>AT51*7.65%</f>
        <v>4560.165</v>
      </c>
      <c r="AU57" s="2"/>
      <c r="AV57" s="2">
        <f>AV51*7.65%</f>
        <v>4560.165</v>
      </c>
    </row>
    <row r="58" spans="1:48" x14ac:dyDescent="0.2">
      <c r="J58" s="2"/>
      <c r="L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5.75" x14ac:dyDescent="0.25">
      <c r="A59" s="1" t="s">
        <v>133</v>
      </c>
      <c r="J59" s="2"/>
      <c r="L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x14ac:dyDescent="0.2">
      <c r="A60" s="18" t="s">
        <v>134</v>
      </c>
      <c r="J60" s="2"/>
      <c r="L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v>0</v>
      </c>
      <c r="AI60" s="2"/>
      <c r="AJ60" s="2">
        <v>867.24</v>
      </c>
      <c r="AK60" s="2"/>
      <c r="AL60" s="2">
        <v>2150</v>
      </c>
      <c r="AM60" s="2"/>
      <c r="AN60" s="2">
        <v>0</v>
      </c>
      <c r="AO60" s="2"/>
      <c r="AP60" s="16">
        <f>AL60+AN60</f>
        <v>2150</v>
      </c>
      <c r="AQ60" s="2"/>
      <c r="AR60" s="2">
        <v>2150</v>
      </c>
      <c r="AS60" s="2"/>
      <c r="AT60" s="2">
        <v>2340</v>
      </c>
      <c r="AU60" s="2"/>
      <c r="AV60" s="2">
        <v>2340</v>
      </c>
    </row>
    <row r="61" spans="1:48" x14ac:dyDescent="0.2">
      <c r="J61" s="2"/>
      <c r="L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5.75" x14ac:dyDescent="0.25">
      <c r="A62" s="1" t="s">
        <v>45</v>
      </c>
      <c r="J62" s="2"/>
      <c r="L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x14ac:dyDescent="0.2">
      <c r="A63" t="s">
        <v>46</v>
      </c>
      <c r="D63">
        <v>4708.07</v>
      </c>
      <c r="F63">
        <v>6654</v>
      </c>
      <c r="H63">
        <v>4417</v>
      </c>
      <c r="J63" s="2">
        <v>4912.6400000000003</v>
      </c>
      <c r="L63" s="2">
        <v>5893.54</v>
      </c>
      <c r="N63" s="2">
        <v>6053.09</v>
      </c>
      <c r="O63" s="2"/>
      <c r="P63" s="2">
        <v>985</v>
      </c>
      <c r="Q63" s="2"/>
      <c r="R63" s="2">
        <v>4880</v>
      </c>
      <c r="S63" s="2"/>
      <c r="T63" s="2">
        <v>171</v>
      </c>
      <c r="U63" s="2"/>
      <c r="V63" s="2">
        <v>0</v>
      </c>
      <c r="W63" s="2"/>
      <c r="X63" s="2">
        <v>39.479999999999997</v>
      </c>
      <c r="Y63" s="2"/>
      <c r="Z63" s="2">
        <v>0</v>
      </c>
      <c r="AA63" s="2"/>
      <c r="AB63" s="2">
        <v>1551.62</v>
      </c>
      <c r="AC63" s="2"/>
      <c r="AD63" s="2">
        <v>0</v>
      </c>
      <c r="AE63" s="2"/>
      <c r="AF63" s="2">
        <v>39.770000000000003</v>
      </c>
      <c r="AG63" s="2"/>
      <c r="AH63" s="2">
        <v>30.48</v>
      </c>
      <c r="AI63" s="2"/>
      <c r="AJ63" s="2">
        <v>52.35</v>
      </c>
      <c r="AK63" s="2"/>
      <c r="AL63" s="2">
        <v>800</v>
      </c>
      <c r="AM63" s="2"/>
      <c r="AN63" s="2">
        <v>0</v>
      </c>
      <c r="AO63" s="2"/>
      <c r="AP63" s="16">
        <f>AL63+AN63</f>
        <v>800</v>
      </c>
      <c r="AQ63" s="2"/>
      <c r="AR63" s="2">
        <v>800</v>
      </c>
      <c r="AS63" s="2"/>
      <c r="AT63" s="2">
        <v>800</v>
      </c>
      <c r="AU63" s="2"/>
      <c r="AV63" s="2">
        <v>800</v>
      </c>
    </row>
    <row r="64" spans="1:48" x14ac:dyDescent="0.2">
      <c r="J64" s="2"/>
      <c r="L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5.75" x14ac:dyDescent="0.25">
      <c r="A65" s="1" t="s">
        <v>47</v>
      </c>
      <c r="J65" s="2"/>
      <c r="L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x14ac:dyDescent="0.2">
      <c r="A66" t="s">
        <v>48</v>
      </c>
      <c r="D66">
        <v>26111.1</v>
      </c>
      <c r="F66">
        <v>50047</v>
      </c>
      <c r="H66">
        <v>42373</v>
      </c>
      <c r="J66" s="2">
        <v>165296.20000000001</v>
      </c>
      <c r="L66" s="2">
        <v>4840.8</v>
      </c>
      <c r="N66" s="2">
        <v>15372.53</v>
      </c>
      <c r="O66" s="2"/>
      <c r="P66" s="2">
        <v>0</v>
      </c>
      <c r="Q66" s="2"/>
      <c r="R66" s="2">
        <v>0</v>
      </c>
      <c r="S66" s="2"/>
      <c r="T66" s="2">
        <v>0</v>
      </c>
      <c r="U66" s="2"/>
      <c r="V66" s="2">
        <v>0</v>
      </c>
      <c r="W66" s="2"/>
      <c r="X66" s="2">
        <v>725.79</v>
      </c>
      <c r="Y66" s="2"/>
      <c r="Z66" s="2">
        <v>1635.92</v>
      </c>
      <c r="AA66" s="2"/>
      <c r="AB66" s="2">
        <v>150.85</v>
      </c>
      <c r="AC66" s="2"/>
      <c r="AD66" s="2">
        <v>0</v>
      </c>
      <c r="AE66" s="2"/>
      <c r="AF66" s="2">
        <v>397.08</v>
      </c>
      <c r="AG66" s="2"/>
      <c r="AH66" s="2">
        <v>0</v>
      </c>
      <c r="AI66" s="2"/>
      <c r="AJ66" s="2">
        <v>0</v>
      </c>
      <c r="AK66" s="2"/>
      <c r="AL66" s="2">
        <v>0</v>
      </c>
      <c r="AM66" s="2"/>
      <c r="AN66" s="2">
        <v>0</v>
      </c>
      <c r="AO66" s="2"/>
      <c r="AP66" s="16">
        <f>AL66+AN66</f>
        <v>0</v>
      </c>
      <c r="AQ66" s="2"/>
      <c r="AR66" s="2">
        <v>0</v>
      </c>
      <c r="AS66" s="2"/>
      <c r="AT66" s="2">
        <v>0</v>
      </c>
      <c r="AU66" s="2"/>
      <c r="AV66" s="2">
        <v>0</v>
      </c>
    </row>
    <row r="67" spans="1:48" x14ac:dyDescent="0.2">
      <c r="J67" s="2"/>
      <c r="L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15.75" x14ac:dyDescent="0.25">
      <c r="A68" s="1" t="s">
        <v>49</v>
      </c>
      <c r="J68" s="2"/>
      <c r="L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x14ac:dyDescent="0.2">
      <c r="A69" t="s">
        <v>50</v>
      </c>
      <c r="D69">
        <v>306641.82</v>
      </c>
      <c r="F69">
        <v>383024</v>
      </c>
      <c r="H69">
        <v>271040</v>
      </c>
      <c r="J69" s="2">
        <v>288203.37</v>
      </c>
      <c r="L69" s="2">
        <v>322249.15999999997</v>
      </c>
      <c r="N69" s="2">
        <v>303189.53999999998</v>
      </c>
      <c r="O69" s="2"/>
      <c r="P69" s="2">
        <v>0</v>
      </c>
      <c r="Q69" s="2"/>
      <c r="R69" s="2">
        <v>0</v>
      </c>
      <c r="S69" s="2"/>
      <c r="T69" s="2">
        <v>0</v>
      </c>
      <c r="U69" s="2"/>
      <c r="V69" s="2">
        <v>930.29</v>
      </c>
      <c r="W69" s="2"/>
      <c r="X69" s="2">
        <v>887.83</v>
      </c>
      <c r="Y69" s="2"/>
      <c r="Z69" s="2">
        <v>1310.1300000000001</v>
      </c>
      <c r="AA69" s="2"/>
      <c r="AB69" s="2">
        <v>-76.58</v>
      </c>
      <c r="AC69" s="2"/>
      <c r="AD69" s="2">
        <v>766.95</v>
      </c>
      <c r="AE69" s="2"/>
      <c r="AF69" s="2">
        <v>617.6</v>
      </c>
      <c r="AG69" s="2"/>
      <c r="AH69" s="2">
        <v>2205.56</v>
      </c>
      <c r="AI69" s="2"/>
      <c r="AJ69" s="2">
        <v>1885.67</v>
      </c>
      <c r="AK69" s="2"/>
      <c r="AL69" s="2">
        <v>1000</v>
      </c>
      <c r="AM69" s="2"/>
      <c r="AN69" s="2">
        <v>0</v>
      </c>
      <c r="AO69" s="2"/>
      <c r="AP69" s="16">
        <f>AL69+AN69</f>
        <v>1000</v>
      </c>
      <c r="AQ69" s="2"/>
      <c r="AR69" s="2">
        <v>1800</v>
      </c>
      <c r="AS69" s="2"/>
      <c r="AT69" s="2">
        <v>1000</v>
      </c>
      <c r="AU69" s="2"/>
      <c r="AV69" s="2">
        <v>1000</v>
      </c>
    </row>
    <row r="70" spans="1:48" x14ac:dyDescent="0.2">
      <c r="J70" s="2"/>
      <c r="L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15.75" x14ac:dyDescent="0.25">
      <c r="A71" s="1" t="s">
        <v>51</v>
      </c>
      <c r="J71" s="2"/>
      <c r="L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x14ac:dyDescent="0.2">
      <c r="A72" t="s">
        <v>52</v>
      </c>
      <c r="D72">
        <v>2000</v>
      </c>
      <c r="F72">
        <v>0</v>
      </c>
      <c r="H72">
        <v>2500</v>
      </c>
      <c r="J72" s="2">
        <v>2750</v>
      </c>
      <c r="L72" s="2">
        <v>5750</v>
      </c>
      <c r="N72" s="2">
        <v>2600</v>
      </c>
      <c r="O72" s="2"/>
      <c r="P72" s="2">
        <v>0</v>
      </c>
      <c r="Q72" s="2"/>
      <c r="R72" s="2">
        <v>0</v>
      </c>
      <c r="S72" s="2"/>
      <c r="T72" s="2">
        <v>0</v>
      </c>
      <c r="U72" s="2"/>
      <c r="V72" s="2">
        <v>1379.75</v>
      </c>
      <c r="W72" s="2"/>
      <c r="X72" s="2">
        <v>1768.45</v>
      </c>
      <c r="Y72" s="2"/>
      <c r="Z72" s="2">
        <v>4570</v>
      </c>
      <c r="AA72" s="2"/>
      <c r="AB72" s="2">
        <v>4186.3999999999996</v>
      </c>
      <c r="AC72" s="2"/>
      <c r="AD72" s="2">
        <v>3108.68</v>
      </c>
      <c r="AE72" s="2"/>
      <c r="AF72" s="2">
        <v>5070.72</v>
      </c>
      <c r="AG72" s="2"/>
      <c r="AH72" s="2">
        <v>3995.68</v>
      </c>
      <c r="AI72" s="2"/>
      <c r="AJ72" s="2">
        <v>3534.64</v>
      </c>
      <c r="AK72" s="2"/>
      <c r="AL72" s="2">
        <v>5000</v>
      </c>
      <c r="AM72" s="2"/>
      <c r="AN72" s="2">
        <v>0</v>
      </c>
      <c r="AO72" s="2"/>
      <c r="AP72" s="16">
        <f>AL72+AN72</f>
        <v>5000</v>
      </c>
      <c r="AQ72" s="2"/>
      <c r="AR72" s="2">
        <v>3500</v>
      </c>
      <c r="AS72" s="2"/>
      <c r="AT72" s="2">
        <v>5000</v>
      </c>
      <c r="AU72" s="2"/>
      <c r="AV72" s="2">
        <v>5000</v>
      </c>
    </row>
    <row r="73" spans="1:48" x14ac:dyDescent="0.2">
      <c r="J73" s="2"/>
      <c r="L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15.75" x14ac:dyDescent="0.25">
      <c r="A74" s="1" t="s">
        <v>53</v>
      </c>
      <c r="J74" s="2"/>
      <c r="L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x14ac:dyDescent="0.2">
      <c r="A75" t="s">
        <v>55</v>
      </c>
      <c r="D75">
        <v>3261</v>
      </c>
      <c r="F75">
        <v>531</v>
      </c>
      <c r="H75">
        <v>1738</v>
      </c>
      <c r="J75" s="2">
        <v>1176</v>
      </c>
      <c r="L75" s="2">
        <v>1176</v>
      </c>
      <c r="N75" s="2">
        <v>1268</v>
      </c>
      <c r="O75" s="2"/>
      <c r="P75" s="2">
        <v>0</v>
      </c>
      <c r="Q75" s="2"/>
      <c r="R75" s="2">
        <v>0</v>
      </c>
      <c r="S75" s="2"/>
      <c r="T75" s="2">
        <v>0</v>
      </c>
      <c r="U75" s="2"/>
      <c r="V75" s="2">
        <v>0</v>
      </c>
      <c r="W75" s="2"/>
      <c r="X75" s="2">
        <v>1082.1199999999999</v>
      </c>
      <c r="Y75" s="2"/>
      <c r="Z75" s="2">
        <v>337.87</v>
      </c>
      <c r="AA75" s="2"/>
      <c r="AB75" s="2">
        <v>0</v>
      </c>
      <c r="AC75" s="2"/>
      <c r="AD75" s="2">
        <v>-2250</v>
      </c>
      <c r="AE75" s="2"/>
      <c r="AF75" s="2">
        <v>0</v>
      </c>
      <c r="AG75" s="2"/>
      <c r="AH75" s="2">
        <v>0</v>
      </c>
      <c r="AI75" s="2"/>
      <c r="AJ75" s="2">
        <v>0</v>
      </c>
      <c r="AK75" s="2"/>
      <c r="AL75" s="16">
        <v>0</v>
      </c>
      <c r="AM75" s="2"/>
      <c r="AN75" s="2">
        <v>0</v>
      </c>
      <c r="AO75" s="2"/>
      <c r="AP75" s="16">
        <f>AL75+AN75</f>
        <v>0</v>
      </c>
      <c r="AQ75" s="2"/>
      <c r="AR75" s="2">
        <v>0</v>
      </c>
      <c r="AS75" s="2"/>
      <c r="AT75" s="16">
        <v>0</v>
      </c>
      <c r="AU75" s="2"/>
      <c r="AV75" s="16">
        <v>0</v>
      </c>
    </row>
    <row r="76" spans="1:48" x14ac:dyDescent="0.2">
      <c r="J76" s="2"/>
      <c r="L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5.75" x14ac:dyDescent="0.25">
      <c r="A77" s="3" t="s">
        <v>54</v>
      </c>
      <c r="J77" s="2"/>
      <c r="L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x14ac:dyDescent="0.2">
      <c r="A78" t="s">
        <v>56</v>
      </c>
      <c r="J78" s="2" t="s">
        <v>26</v>
      </c>
      <c r="L78" s="2"/>
      <c r="N78" s="2"/>
      <c r="O78" s="2"/>
      <c r="P78" s="2">
        <v>0</v>
      </c>
      <c r="Q78" s="2"/>
      <c r="R78" s="2">
        <v>0</v>
      </c>
      <c r="S78" s="2"/>
      <c r="T78" s="2">
        <v>0</v>
      </c>
      <c r="U78" s="2"/>
      <c r="V78" s="2">
        <v>762.5</v>
      </c>
      <c r="W78" s="2"/>
      <c r="X78" s="2">
        <v>867.5</v>
      </c>
      <c r="Y78" s="2"/>
      <c r="Z78" s="2">
        <v>867.5</v>
      </c>
      <c r="AA78" s="2"/>
      <c r="AB78" s="2">
        <v>490</v>
      </c>
      <c r="AC78" s="2"/>
      <c r="AD78" s="2">
        <v>1915.5</v>
      </c>
      <c r="AE78" s="2"/>
      <c r="AF78" s="2">
        <v>40.659999999999997</v>
      </c>
      <c r="AG78" s="2"/>
      <c r="AH78" s="2">
        <v>0</v>
      </c>
      <c r="AI78" s="2"/>
      <c r="AJ78" s="2">
        <v>2839.12</v>
      </c>
      <c r="AK78" s="2"/>
      <c r="AL78" s="2">
        <v>1500</v>
      </c>
      <c r="AM78" s="2"/>
      <c r="AN78" s="2">
        <v>0</v>
      </c>
      <c r="AO78" s="2"/>
      <c r="AP78" s="16">
        <f>AL78+AN78</f>
        <v>1500</v>
      </c>
      <c r="AQ78" s="2"/>
      <c r="AR78" s="2">
        <v>1500</v>
      </c>
      <c r="AS78" s="2"/>
      <c r="AT78" s="2">
        <v>1500</v>
      </c>
      <c r="AU78" s="2"/>
      <c r="AV78" s="2">
        <v>1500</v>
      </c>
    </row>
    <row r="79" spans="1:48" x14ac:dyDescent="0.2">
      <c r="J79" s="2"/>
      <c r="L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5.75" x14ac:dyDescent="0.25">
      <c r="A80" s="1" t="s">
        <v>57</v>
      </c>
      <c r="J80" s="2"/>
      <c r="L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x14ac:dyDescent="0.2">
      <c r="A81" t="s">
        <v>58</v>
      </c>
      <c r="D81">
        <v>216.75</v>
      </c>
      <c r="F81">
        <v>939</v>
      </c>
      <c r="H81">
        <v>4140</v>
      </c>
      <c r="J81" s="2">
        <v>9437.89</v>
      </c>
      <c r="L81" s="2">
        <v>15000</v>
      </c>
      <c r="N81" s="2">
        <v>23119.919999999998</v>
      </c>
      <c r="O81" s="2"/>
      <c r="P81" s="2">
        <v>0</v>
      </c>
      <c r="Q81" s="2"/>
      <c r="R81" s="2">
        <v>0</v>
      </c>
      <c r="S81" s="2"/>
      <c r="T81" s="2">
        <v>0</v>
      </c>
      <c r="U81" s="2"/>
      <c r="V81" s="2">
        <v>0</v>
      </c>
      <c r="W81" s="2"/>
      <c r="X81" s="2">
        <v>0</v>
      </c>
      <c r="Y81" s="2"/>
      <c r="Z81" s="2">
        <v>0</v>
      </c>
      <c r="AA81" s="2"/>
      <c r="AB81" s="2">
        <v>0</v>
      </c>
      <c r="AC81" s="2"/>
      <c r="AD81" s="2">
        <v>481.17</v>
      </c>
      <c r="AE81" s="2"/>
      <c r="AF81" s="2">
        <v>0</v>
      </c>
      <c r="AG81" s="2"/>
      <c r="AH81" s="2">
        <v>0</v>
      </c>
      <c r="AI81" s="2"/>
      <c r="AJ81" s="2">
        <v>0</v>
      </c>
      <c r="AK81" s="2"/>
      <c r="AL81" s="2">
        <v>0</v>
      </c>
      <c r="AM81" s="2"/>
      <c r="AN81" s="2">
        <v>0</v>
      </c>
      <c r="AO81" s="2"/>
      <c r="AP81" s="16">
        <f>AL81+AN81</f>
        <v>0</v>
      </c>
      <c r="AQ81" s="2"/>
      <c r="AR81" s="2">
        <v>0</v>
      </c>
      <c r="AS81" s="2"/>
      <c r="AT81" s="2">
        <v>0</v>
      </c>
      <c r="AU81" s="2"/>
      <c r="AV81" s="2">
        <v>0</v>
      </c>
    </row>
    <row r="82" spans="1:48" x14ac:dyDescent="0.2">
      <c r="J82" s="2"/>
      <c r="L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5.75" x14ac:dyDescent="0.25">
      <c r="A83" s="1" t="s">
        <v>59</v>
      </c>
      <c r="J83" s="2"/>
      <c r="L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x14ac:dyDescent="0.2">
      <c r="A84" t="s">
        <v>60</v>
      </c>
      <c r="D84">
        <v>5152.72</v>
      </c>
      <c r="F84">
        <v>5655</v>
      </c>
      <c r="H84">
        <v>7938</v>
      </c>
      <c r="J84" s="2">
        <v>9762.94</v>
      </c>
      <c r="L84" s="2">
        <v>5635.38</v>
      </c>
      <c r="N84" s="2">
        <v>11046.75</v>
      </c>
      <c r="O84" s="2"/>
      <c r="P84" s="2">
        <v>0</v>
      </c>
      <c r="Q84" s="2"/>
      <c r="R84" s="2">
        <v>0</v>
      </c>
      <c r="S84" s="2"/>
      <c r="T84" s="2">
        <v>0</v>
      </c>
      <c r="U84" s="2"/>
      <c r="V84" s="2">
        <v>6247.65</v>
      </c>
      <c r="W84" s="2"/>
      <c r="X84" s="2">
        <v>6844.15</v>
      </c>
      <c r="Y84" s="2"/>
      <c r="Z84" s="2">
        <v>6822.67</v>
      </c>
      <c r="AA84" s="2"/>
      <c r="AB84" s="2">
        <v>10683.29</v>
      </c>
      <c r="AC84" s="2"/>
      <c r="AD84" s="2">
        <v>9232.82</v>
      </c>
      <c r="AE84" s="2"/>
      <c r="AF84" s="2">
        <v>8503.43</v>
      </c>
      <c r="AG84" s="2"/>
      <c r="AH84" s="2">
        <v>120.75</v>
      </c>
      <c r="AI84" s="2"/>
      <c r="AJ84" s="2">
        <v>10541.66</v>
      </c>
      <c r="AK84" s="2"/>
      <c r="AL84" s="2">
        <v>8000</v>
      </c>
      <c r="AM84" s="2"/>
      <c r="AN84" s="2">
        <v>0</v>
      </c>
      <c r="AO84" s="2"/>
      <c r="AP84" s="16">
        <f>AL84+AN84</f>
        <v>8000</v>
      </c>
      <c r="AQ84" s="2"/>
      <c r="AR84" s="2">
        <v>9200</v>
      </c>
      <c r="AS84" s="2"/>
      <c r="AT84" s="2">
        <v>10000</v>
      </c>
      <c r="AU84" s="2"/>
      <c r="AV84" s="2">
        <v>10000</v>
      </c>
    </row>
    <row r="85" spans="1:48" x14ac:dyDescent="0.2">
      <c r="J85" s="2"/>
      <c r="L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5.75" x14ac:dyDescent="0.25">
      <c r="A86" s="1" t="s">
        <v>119</v>
      </c>
      <c r="J86" s="2"/>
      <c r="L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x14ac:dyDescent="0.2">
      <c r="A87" s="18" t="s">
        <v>120</v>
      </c>
      <c r="J87" s="2"/>
      <c r="L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>
        <v>0</v>
      </c>
      <c r="AI87" s="2"/>
      <c r="AJ87" s="2">
        <v>20791.16</v>
      </c>
      <c r="AK87" s="2"/>
      <c r="AL87" s="2">
        <v>20000</v>
      </c>
      <c r="AM87" s="2"/>
      <c r="AN87" s="2">
        <v>0</v>
      </c>
      <c r="AO87" s="2"/>
      <c r="AP87" s="16">
        <f>AL87+AN87</f>
        <v>20000</v>
      </c>
      <c r="AQ87" s="2"/>
      <c r="AR87" s="2">
        <v>22000</v>
      </c>
      <c r="AS87" s="2"/>
      <c r="AT87" s="2">
        <v>18000</v>
      </c>
      <c r="AU87" s="2"/>
      <c r="AV87" s="2">
        <v>18000</v>
      </c>
    </row>
    <row r="88" spans="1:48" x14ac:dyDescent="0.2">
      <c r="J88" s="2"/>
      <c r="L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5.75" x14ac:dyDescent="0.25">
      <c r="A89" s="3" t="s">
        <v>100</v>
      </c>
      <c r="J89" s="2"/>
      <c r="L89" s="2"/>
      <c r="N89" s="2"/>
      <c r="O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x14ac:dyDescent="0.2">
      <c r="A90" s="18" t="s">
        <v>122</v>
      </c>
      <c r="J90" s="2"/>
      <c r="L90" s="2"/>
      <c r="N90" s="2"/>
      <c r="O90" s="2"/>
      <c r="P90" s="2">
        <v>16837</v>
      </c>
      <c r="Q90" s="2"/>
      <c r="R90" s="2">
        <v>185</v>
      </c>
      <c r="S90" s="2"/>
      <c r="T90" s="2">
        <v>10962</v>
      </c>
      <c r="U90" s="2"/>
      <c r="V90" s="2">
        <v>0</v>
      </c>
      <c r="W90" s="2"/>
      <c r="X90" s="2">
        <v>0</v>
      </c>
      <c r="Y90" s="2"/>
      <c r="Z90" s="2">
        <v>0</v>
      </c>
      <c r="AA90" s="2"/>
      <c r="AB90" s="2">
        <v>0</v>
      </c>
      <c r="AC90" s="2"/>
      <c r="AD90" s="2">
        <v>935.77</v>
      </c>
      <c r="AE90" s="2"/>
      <c r="AF90" s="2">
        <v>90</v>
      </c>
      <c r="AG90" s="2"/>
      <c r="AH90" s="2">
        <v>220</v>
      </c>
      <c r="AI90" s="2"/>
      <c r="AJ90" s="2">
        <v>1378.06</v>
      </c>
      <c r="AK90" s="2"/>
      <c r="AL90" s="2">
        <v>720</v>
      </c>
      <c r="AM90" s="2"/>
      <c r="AN90" s="2">
        <v>0</v>
      </c>
      <c r="AO90" s="2"/>
      <c r="AP90" s="16">
        <f>AL90+AN90</f>
        <v>720</v>
      </c>
      <c r="AQ90" s="2"/>
      <c r="AR90" s="2">
        <v>720</v>
      </c>
      <c r="AS90" s="2"/>
      <c r="AT90" s="2">
        <v>720</v>
      </c>
      <c r="AU90" s="2"/>
      <c r="AV90" s="2">
        <v>720</v>
      </c>
    </row>
    <row r="91" spans="1:48" x14ac:dyDescent="0.2">
      <c r="J91" s="2"/>
      <c r="L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5.75" x14ac:dyDescent="0.25">
      <c r="A92" s="1" t="s">
        <v>61</v>
      </c>
      <c r="J92" s="2"/>
      <c r="L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x14ac:dyDescent="0.2">
      <c r="A93" t="s">
        <v>62</v>
      </c>
      <c r="D93">
        <v>25000</v>
      </c>
      <c r="F93">
        <v>30000</v>
      </c>
      <c r="H93">
        <v>31500</v>
      </c>
      <c r="J93" s="2">
        <v>31500</v>
      </c>
      <c r="L93" s="2">
        <v>33000</v>
      </c>
      <c r="N93" s="2">
        <v>44248.94</v>
      </c>
      <c r="O93" s="2"/>
      <c r="P93" s="2">
        <v>0</v>
      </c>
      <c r="Q93" s="2"/>
      <c r="R93" s="2">
        <v>0</v>
      </c>
      <c r="S93" s="2"/>
      <c r="T93" s="2">
        <v>0</v>
      </c>
      <c r="U93" s="2"/>
      <c r="V93" s="2">
        <v>252</v>
      </c>
      <c r="W93" s="2"/>
      <c r="X93" s="2">
        <v>213.83</v>
      </c>
      <c r="Y93" s="2"/>
      <c r="Z93" s="2">
        <v>662.15</v>
      </c>
      <c r="AA93" s="2"/>
      <c r="AB93" s="2">
        <v>204</v>
      </c>
      <c r="AC93" s="2"/>
      <c r="AD93" s="2">
        <v>395.4</v>
      </c>
      <c r="AE93" s="2"/>
      <c r="AF93" s="2">
        <v>131.69999999999999</v>
      </c>
      <c r="AG93" s="2"/>
      <c r="AH93" s="2">
        <v>0</v>
      </c>
      <c r="AI93" s="2"/>
      <c r="AJ93" s="2">
        <v>3579</v>
      </c>
      <c r="AK93" s="2"/>
      <c r="AL93" s="2">
        <v>1200</v>
      </c>
      <c r="AM93" s="2"/>
      <c r="AN93" s="2">
        <v>0</v>
      </c>
      <c r="AO93" s="2"/>
      <c r="AP93" s="16">
        <f>AL93+AN93</f>
        <v>1200</v>
      </c>
      <c r="AQ93" s="2"/>
      <c r="AR93" s="2">
        <v>1200</v>
      </c>
      <c r="AS93" s="2"/>
      <c r="AT93" s="2">
        <v>1200</v>
      </c>
      <c r="AU93" s="2"/>
      <c r="AV93" s="2">
        <v>1200</v>
      </c>
    </row>
    <row r="94" spans="1:48" x14ac:dyDescent="0.2">
      <c r="J94" s="2"/>
      <c r="L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5.75" x14ac:dyDescent="0.25">
      <c r="A95" s="3" t="s">
        <v>109</v>
      </c>
      <c r="J95" s="2"/>
      <c r="L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x14ac:dyDescent="0.2">
      <c r="A96" s="18" t="s">
        <v>136</v>
      </c>
      <c r="D96">
        <v>25000</v>
      </c>
      <c r="F96">
        <v>30000</v>
      </c>
      <c r="H96">
        <v>31500</v>
      </c>
      <c r="J96" s="2">
        <v>31500</v>
      </c>
      <c r="L96" s="2">
        <v>33000</v>
      </c>
      <c r="N96" s="2">
        <v>44248.94</v>
      </c>
      <c r="O96" s="2"/>
      <c r="P96" s="2">
        <v>0</v>
      </c>
      <c r="Q96" s="2"/>
      <c r="R96" s="2">
        <v>0</v>
      </c>
      <c r="S96" s="2"/>
      <c r="T96" s="2">
        <v>0</v>
      </c>
      <c r="U96" s="2"/>
      <c r="V96" s="2">
        <v>0</v>
      </c>
      <c r="W96" s="2"/>
      <c r="X96" s="2">
        <v>0</v>
      </c>
      <c r="Y96" s="2"/>
      <c r="Z96" s="2">
        <v>0</v>
      </c>
      <c r="AA96" s="2"/>
      <c r="AB96" s="2">
        <v>30.63</v>
      </c>
      <c r="AC96" s="2"/>
      <c r="AD96" s="2">
        <v>858.58</v>
      </c>
      <c r="AE96" s="2"/>
      <c r="AF96" s="2">
        <v>105.16</v>
      </c>
      <c r="AG96" s="2"/>
      <c r="AH96" s="2">
        <v>0</v>
      </c>
      <c r="AI96" s="2"/>
      <c r="AJ96" s="2">
        <v>4721.38</v>
      </c>
      <c r="AK96" s="2"/>
      <c r="AL96" s="2">
        <v>5000</v>
      </c>
      <c r="AM96" s="2"/>
      <c r="AN96" s="2">
        <v>0</v>
      </c>
      <c r="AO96" s="2"/>
      <c r="AP96" s="16">
        <f>AL96+AN96</f>
        <v>5000</v>
      </c>
      <c r="AQ96" s="2"/>
      <c r="AR96" s="2"/>
      <c r="AS96" s="2"/>
      <c r="AT96" s="2">
        <v>1000</v>
      </c>
      <c r="AU96" s="2"/>
      <c r="AV96" s="2">
        <v>1000</v>
      </c>
    </row>
    <row r="97" spans="1:48" x14ac:dyDescent="0.2">
      <c r="J97" s="2"/>
      <c r="L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5.75" x14ac:dyDescent="0.25">
      <c r="A98" s="3" t="s">
        <v>63</v>
      </c>
      <c r="J98" s="2"/>
      <c r="L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x14ac:dyDescent="0.2">
      <c r="A99" t="s">
        <v>103</v>
      </c>
      <c r="D99">
        <v>0</v>
      </c>
      <c r="F99">
        <v>0</v>
      </c>
      <c r="H99">
        <v>0</v>
      </c>
      <c r="J99" s="2">
        <v>33207.370000000003</v>
      </c>
      <c r="L99" s="2">
        <v>30739.62</v>
      </c>
      <c r="N99" s="2">
        <v>36316.75</v>
      </c>
      <c r="O99" s="2"/>
      <c r="P99" s="2">
        <v>0</v>
      </c>
      <c r="Q99" s="2"/>
      <c r="R99" s="2">
        <v>0</v>
      </c>
      <c r="S99" s="2"/>
      <c r="T99" s="2">
        <v>0</v>
      </c>
      <c r="U99" s="2"/>
      <c r="V99" s="2">
        <v>0</v>
      </c>
      <c r="W99" s="2"/>
      <c r="X99" s="2">
        <v>2501.3000000000002</v>
      </c>
      <c r="Y99" s="2"/>
      <c r="Z99" s="2">
        <v>0</v>
      </c>
      <c r="AA99" s="2"/>
      <c r="AB99" s="2">
        <v>5473.7</v>
      </c>
      <c r="AC99" s="2"/>
      <c r="AD99" s="2">
        <v>5900</v>
      </c>
      <c r="AE99" s="2"/>
      <c r="AF99" s="2">
        <v>697</v>
      </c>
      <c r="AG99" s="2"/>
      <c r="AH99" s="2">
        <v>0</v>
      </c>
      <c r="AI99" s="2"/>
      <c r="AJ99" s="2">
        <v>0</v>
      </c>
      <c r="AK99" s="2"/>
      <c r="AL99" s="16">
        <v>1000</v>
      </c>
      <c r="AM99" s="2"/>
      <c r="AN99" s="2">
        <v>0</v>
      </c>
      <c r="AO99" s="2"/>
      <c r="AP99" s="16">
        <f>AL99+AN99</f>
        <v>1000</v>
      </c>
      <c r="AQ99" s="2"/>
      <c r="AR99" s="2">
        <v>1000</v>
      </c>
      <c r="AS99" s="2"/>
      <c r="AT99" s="16">
        <v>1000</v>
      </c>
      <c r="AU99" s="2"/>
      <c r="AV99" s="16">
        <v>1000</v>
      </c>
    </row>
    <row r="100" spans="1:48" x14ac:dyDescent="0.2">
      <c r="J100" s="2"/>
      <c r="L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5.75" x14ac:dyDescent="0.25">
      <c r="A101" s="1" t="s">
        <v>64</v>
      </c>
      <c r="J101" s="2"/>
      <c r="L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x14ac:dyDescent="0.2">
      <c r="A102" t="s">
        <v>65</v>
      </c>
      <c r="D102">
        <v>105.04</v>
      </c>
      <c r="F102">
        <v>0</v>
      </c>
      <c r="H102">
        <v>13243</v>
      </c>
      <c r="J102" s="2">
        <v>3109.4</v>
      </c>
      <c r="L102" s="2">
        <v>57.71</v>
      </c>
      <c r="N102" s="2">
        <v>16332.49</v>
      </c>
      <c r="O102" s="2"/>
      <c r="P102" s="2">
        <v>0</v>
      </c>
      <c r="Q102" s="2"/>
      <c r="R102" s="2">
        <v>0</v>
      </c>
      <c r="S102" s="2"/>
      <c r="T102" s="2">
        <v>0</v>
      </c>
      <c r="U102" s="2"/>
      <c r="V102" s="2">
        <v>0</v>
      </c>
      <c r="W102" s="2"/>
      <c r="X102" s="2">
        <v>0</v>
      </c>
      <c r="Y102" s="2"/>
      <c r="Z102" s="2">
        <v>0</v>
      </c>
      <c r="AA102" s="2"/>
      <c r="AB102" s="2">
        <v>0</v>
      </c>
      <c r="AC102" s="2"/>
      <c r="AD102" s="2">
        <v>0</v>
      </c>
      <c r="AE102" s="2"/>
      <c r="AF102" s="2">
        <v>0</v>
      </c>
      <c r="AG102" s="2"/>
      <c r="AH102" s="2">
        <v>0</v>
      </c>
      <c r="AI102" s="2"/>
      <c r="AJ102" s="2">
        <v>0</v>
      </c>
      <c r="AK102" s="2"/>
      <c r="AL102" s="2">
        <v>0</v>
      </c>
      <c r="AM102" s="2"/>
      <c r="AN102" s="2">
        <v>0</v>
      </c>
      <c r="AO102" s="2"/>
      <c r="AP102" s="16">
        <f>AL102+AN102</f>
        <v>0</v>
      </c>
      <c r="AQ102" s="2"/>
      <c r="AR102" s="2">
        <v>0</v>
      </c>
      <c r="AS102" s="2"/>
      <c r="AT102" s="2">
        <v>0</v>
      </c>
      <c r="AU102" s="2"/>
      <c r="AV102" s="2">
        <v>0</v>
      </c>
    </row>
    <row r="103" spans="1:48" x14ac:dyDescent="0.2">
      <c r="J103" s="2"/>
      <c r="L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5.75" x14ac:dyDescent="0.25">
      <c r="A104" s="1" t="s">
        <v>66</v>
      </c>
      <c r="J104" s="2"/>
      <c r="L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x14ac:dyDescent="0.2">
      <c r="A105" t="s">
        <v>67</v>
      </c>
      <c r="D105">
        <v>0</v>
      </c>
      <c r="F105">
        <v>0</v>
      </c>
      <c r="H105">
        <v>0</v>
      </c>
      <c r="J105" s="2">
        <v>129.78</v>
      </c>
      <c r="L105" s="2">
        <v>-3867.19</v>
      </c>
      <c r="N105" s="2">
        <v>12562.89</v>
      </c>
      <c r="O105" s="2"/>
      <c r="P105" s="2">
        <v>800</v>
      </c>
      <c r="Q105" s="2"/>
      <c r="R105" s="2">
        <v>900</v>
      </c>
      <c r="S105" s="2"/>
      <c r="T105" s="2">
        <v>1000</v>
      </c>
      <c r="U105" s="2"/>
      <c r="V105" s="2">
        <v>1050</v>
      </c>
      <c r="W105" s="2"/>
      <c r="X105" s="2">
        <v>1050</v>
      </c>
      <c r="Y105" s="2"/>
      <c r="Z105" s="2">
        <v>1100</v>
      </c>
      <c r="AA105" s="2"/>
      <c r="AB105" s="2">
        <v>1150</v>
      </c>
      <c r="AC105" s="2"/>
      <c r="AD105" s="2">
        <v>1250</v>
      </c>
      <c r="AE105" s="2"/>
      <c r="AF105" s="2">
        <v>1800</v>
      </c>
      <c r="AG105" s="2"/>
      <c r="AH105" s="2">
        <v>2250</v>
      </c>
      <c r="AI105" s="2"/>
      <c r="AJ105" s="2">
        <v>2400</v>
      </c>
      <c r="AK105" s="2"/>
      <c r="AL105" s="2">
        <v>2350</v>
      </c>
      <c r="AM105" s="2"/>
      <c r="AN105" s="2">
        <v>0</v>
      </c>
      <c r="AO105" s="2"/>
      <c r="AP105" s="16">
        <f>AL105+AN105</f>
        <v>2350</v>
      </c>
      <c r="AQ105" s="2"/>
      <c r="AR105" s="2">
        <v>2500</v>
      </c>
      <c r="AS105" s="2"/>
      <c r="AT105" s="2">
        <v>2600</v>
      </c>
      <c r="AU105" s="2"/>
      <c r="AV105" s="2">
        <v>2600</v>
      </c>
    </row>
    <row r="106" spans="1:48" x14ac:dyDescent="0.2">
      <c r="J106" s="2"/>
      <c r="L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s="3" customFormat="1" ht="15.75" x14ac:dyDescent="0.25">
      <c r="A107" s="3" t="s">
        <v>1</v>
      </c>
      <c r="C107" s="4"/>
      <c r="D107" s="4" t="s">
        <v>2</v>
      </c>
      <c r="E107" s="4"/>
      <c r="F107" s="11" t="s">
        <v>19</v>
      </c>
      <c r="G107" s="11"/>
      <c r="H107" s="12" t="s">
        <v>20</v>
      </c>
      <c r="I107" s="12"/>
      <c r="J107" s="12" t="s">
        <v>22</v>
      </c>
      <c r="K107" s="12"/>
      <c r="L107" s="12" t="s">
        <v>23</v>
      </c>
      <c r="M107" s="12"/>
      <c r="N107" s="12" t="s">
        <v>24</v>
      </c>
      <c r="O107" s="12"/>
      <c r="P107" s="12" t="s">
        <v>24</v>
      </c>
      <c r="Q107" s="12"/>
      <c r="R107" s="12" t="s">
        <v>25</v>
      </c>
      <c r="S107" s="12"/>
      <c r="T107" s="12" t="s">
        <v>27</v>
      </c>
      <c r="U107" s="12"/>
      <c r="V107" s="17" t="s">
        <v>104</v>
      </c>
      <c r="W107" s="12"/>
      <c r="X107" s="17" t="s">
        <v>105</v>
      </c>
      <c r="Y107" s="12"/>
      <c r="Z107" s="17" t="s">
        <v>106</v>
      </c>
      <c r="AA107" s="12"/>
      <c r="AB107" s="17" t="s">
        <v>110</v>
      </c>
      <c r="AC107" s="17"/>
      <c r="AD107" s="5" t="s">
        <v>111</v>
      </c>
      <c r="AE107" s="4"/>
      <c r="AF107" s="5" t="s">
        <v>116</v>
      </c>
      <c r="AG107" s="4"/>
      <c r="AH107" s="5" t="s">
        <v>127</v>
      </c>
      <c r="AI107" s="4"/>
      <c r="AJ107" s="5" t="s">
        <v>139</v>
      </c>
      <c r="AK107" s="4"/>
      <c r="AL107" s="17" t="s">
        <v>128</v>
      </c>
      <c r="AM107" s="4"/>
      <c r="AN107" s="17" t="s">
        <v>128</v>
      </c>
      <c r="AO107" s="4"/>
      <c r="AP107" s="17" t="s">
        <v>128</v>
      </c>
      <c r="AQ107" s="4"/>
      <c r="AR107" s="17" t="s">
        <v>128</v>
      </c>
      <c r="AS107" s="4"/>
      <c r="AT107" s="17" t="s">
        <v>140</v>
      </c>
      <c r="AU107" s="4"/>
      <c r="AV107" s="17" t="s">
        <v>140</v>
      </c>
    </row>
    <row r="108" spans="1:48" ht="15.75" x14ac:dyDescent="0.25">
      <c r="A108" s="3"/>
      <c r="B108" s="3"/>
      <c r="C108" s="4"/>
      <c r="D108" s="4" t="s">
        <v>3</v>
      </c>
      <c r="E108" s="4"/>
      <c r="F108" s="4" t="s">
        <v>3</v>
      </c>
      <c r="G108" s="4"/>
      <c r="H108" s="4" t="s">
        <v>3</v>
      </c>
      <c r="I108" s="4"/>
      <c r="J108" s="4" t="s">
        <v>3</v>
      </c>
      <c r="K108" s="4"/>
      <c r="L108" s="4" t="s">
        <v>3</v>
      </c>
      <c r="M108" s="4"/>
      <c r="N108" s="4" t="s">
        <v>3</v>
      </c>
      <c r="O108" s="4"/>
      <c r="P108" s="4" t="s">
        <v>3</v>
      </c>
      <c r="Q108" s="4"/>
      <c r="R108" s="4" t="s">
        <v>3</v>
      </c>
      <c r="S108" s="4"/>
      <c r="T108" s="4" t="s">
        <v>3</v>
      </c>
      <c r="U108" s="4"/>
      <c r="V108" s="4" t="s">
        <v>3</v>
      </c>
      <c r="W108" s="4"/>
      <c r="X108" s="4" t="s">
        <v>3</v>
      </c>
      <c r="Y108" s="4"/>
      <c r="Z108" s="4" t="s">
        <v>3</v>
      </c>
      <c r="AA108" s="4"/>
      <c r="AB108" s="4" t="s">
        <v>3</v>
      </c>
      <c r="AC108" s="4"/>
      <c r="AD108" s="5" t="s">
        <v>3</v>
      </c>
      <c r="AE108" s="4"/>
      <c r="AF108" s="5" t="s">
        <v>3</v>
      </c>
      <c r="AG108" s="4"/>
      <c r="AH108" s="5" t="s">
        <v>3</v>
      </c>
      <c r="AI108" s="4"/>
      <c r="AJ108" s="5" t="s">
        <v>3</v>
      </c>
      <c r="AK108" s="4"/>
      <c r="AL108" s="4" t="s">
        <v>21</v>
      </c>
      <c r="AM108" s="4"/>
      <c r="AN108" s="4" t="s">
        <v>4</v>
      </c>
      <c r="AO108" s="4"/>
      <c r="AP108" s="4" t="s">
        <v>5</v>
      </c>
      <c r="AQ108" s="4"/>
      <c r="AR108" s="4" t="s">
        <v>6</v>
      </c>
      <c r="AS108" s="4"/>
      <c r="AT108" s="4" t="s">
        <v>7</v>
      </c>
      <c r="AU108" s="4"/>
      <c r="AV108" s="4" t="s">
        <v>8</v>
      </c>
    </row>
    <row r="109" spans="1:48" ht="15.75" x14ac:dyDescent="0.25">
      <c r="A109" s="3" t="s">
        <v>28</v>
      </c>
      <c r="B109" s="3"/>
      <c r="C109" s="3"/>
      <c r="D109" s="3"/>
      <c r="E109" s="3"/>
      <c r="F109" s="3"/>
      <c r="G109" s="3"/>
      <c r="H109" s="3"/>
      <c r="I109" s="3"/>
      <c r="J109" s="4"/>
      <c r="K109" s="3"/>
      <c r="L109" s="13"/>
      <c r="M109" s="1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 t="s">
        <v>9</v>
      </c>
      <c r="AM109" s="4"/>
      <c r="AN109" s="4" t="s">
        <v>10</v>
      </c>
      <c r="AO109" s="4"/>
      <c r="AP109" s="4" t="s">
        <v>9</v>
      </c>
      <c r="AQ109" s="4"/>
      <c r="AR109" s="4" t="s">
        <v>9</v>
      </c>
      <c r="AS109" s="4"/>
      <c r="AT109" s="4" t="s">
        <v>9</v>
      </c>
      <c r="AU109" s="4"/>
      <c r="AV109" s="4" t="s">
        <v>9</v>
      </c>
    </row>
    <row r="110" spans="1:48" ht="15.75" x14ac:dyDescent="0.25">
      <c r="A110" s="1"/>
      <c r="J110" s="2"/>
      <c r="L110" s="6"/>
      <c r="M110" s="7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5.75" x14ac:dyDescent="0.25">
      <c r="A111" s="1" t="s">
        <v>114</v>
      </c>
      <c r="J111" s="2"/>
      <c r="L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x14ac:dyDescent="0.2">
      <c r="A112" s="18" t="s">
        <v>115</v>
      </c>
      <c r="D112">
        <v>0</v>
      </c>
      <c r="F112">
        <v>0</v>
      </c>
      <c r="H112">
        <v>17916</v>
      </c>
      <c r="J112" s="2">
        <v>11466.61</v>
      </c>
      <c r="L112" s="2">
        <v>22822.959999999999</v>
      </c>
      <c r="N112" s="2">
        <v>0</v>
      </c>
      <c r="O112" s="2"/>
      <c r="P112" s="2">
        <v>0</v>
      </c>
      <c r="Q112" s="2"/>
      <c r="R112" s="2">
        <v>0</v>
      </c>
      <c r="S112" s="2"/>
      <c r="T112" s="2">
        <v>0</v>
      </c>
      <c r="U112" s="2"/>
      <c r="V112" s="2">
        <v>3361.62</v>
      </c>
      <c r="W112" s="2"/>
      <c r="X112" s="2">
        <v>285.48</v>
      </c>
      <c r="Y112" s="2"/>
      <c r="Z112" s="2">
        <v>0</v>
      </c>
      <c r="AA112" s="2"/>
      <c r="AB112" s="2">
        <v>0</v>
      </c>
      <c r="AC112" s="2"/>
      <c r="AD112" s="2">
        <v>210</v>
      </c>
      <c r="AE112" s="2"/>
      <c r="AF112" s="2">
        <v>285</v>
      </c>
      <c r="AG112" s="2"/>
      <c r="AH112" s="2">
        <v>810</v>
      </c>
      <c r="AI112" s="2"/>
      <c r="AJ112" s="2">
        <v>540</v>
      </c>
      <c r="AK112" s="2"/>
      <c r="AL112" s="2">
        <v>720</v>
      </c>
      <c r="AM112" s="2"/>
      <c r="AN112" s="2">
        <v>0</v>
      </c>
      <c r="AO112" s="2"/>
      <c r="AP112" s="16">
        <f>AL112+AN112</f>
        <v>720</v>
      </c>
      <c r="AQ112" s="2"/>
      <c r="AR112" s="2">
        <v>720</v>
      </c>
      <c r="AS112" s="2"/>
      <c r="AT112" s="2">
        <v>720</v>
      </c>
      <c r="AU112" s="2"/>
      <c r="AV112" s="2">
        <v>720</v>
      </c>
    </row>
    <row r="113" spans="1:48" x14ac:dyDescent="0.2">
      <c r="J113" s="2"/>
      <c r="L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5.75" x14ac:dyDescent="0.25">
      <c r="A114" s="1" t="s">
        <v>68</v>
      </c>
      <c r="J114" s="2"/>
      <c r="L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x14ac:dyDescent="0.2">
      <c r="A115" t="s">
        <v>69</v>
      </c>
      <c r="D115">
        <v>0</v>
      </c>
      <c r="F115">
        <v>0</v>
      </c>
      <c r="H115">
        <v>0</v>
      </c>
      <c r="J115" s="2">
        <v>0</v>
      </c>
      <c r="L115" s="2">
        <v>0</v>
      </c>
      <c r="N115" s="2">
        <v>0</v>
      </c>
      <c r="O115" s="2"/>
      <c r="P115" s="2">
        <v>0</v>
      </c>
      <c r="Q115" s="2"/>
      <c r="R115" s="2">
        <v>0</v>
      </c>
      <c r="S115" s="2"/>
      <c r="T115" s="2">
        <v>0</v>
      </c>
      <c r="U115" s="2"/>
      <c r="V115" s="2">
        <v>428.59</v>
      </c>
      <c r="W115" s="2"/>
      <c r="X115" s="2">
        <v>368.75</v>
      </c>
      <c r="Y115" s="2"/>
      <c r="Z115" s="2">
        <v>0</v>
      </c>
      <c r="AA115" s="2"/>
      <c r="AB115" s="2">
        <v>342.44</v>
      </c>
      <c r="AC115" s="2"/>
      <c r="AD115" s="2">
        <v>405.5</v>
      </c>
      <c r="AE115" s="2"/>
      <c r="AF115" s="2">
        <v>44.34</v>
      </c>
      <c r="AG115" s="2"/>
      <c r="AH115" s="2">
        <v>698.51</v>
      </c>
      <c r="AI115" s="2"/>
      <c r="AJ115" s="2">
        <v>111.59</v>
      </c>
      <c r="AK115" s="2"/>
      <c r="AL115" s="2">
        <v>1000</v>
      </c>
      <c r="AM115" s="2"/>
      <c r="AN115" s="2">
        <v>0</v>
      </c>
      <c r="AO115" s="2"/>
      <c r="AP115" s="16">
        <f>AL115+AN115</f>
        <v>1000</v>
      </c>
      <c r="AQ115" s="2"/>
      <c r="AR115" s="2">
        <v>1000</v>
      </c>
      <c r="AS115" s="2"/>
      <c r="AT115" s="2">
        <v>1000</v>
      </c>
      <c r="AU115" s="2"/>
      <c r="AV115" s="2">
        <v>1000</v>
      </c>
    </row>
    <row r="116" spans="1:48" x14ac:dyDescent="0.2">
      <c r="J116" s="2"/>
      <c r="L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5.75" x14ac:dyDescent="0.25">
      <c r="A117" s="1" t="s">
        <v>70</v>
      </c>
      <c r="J117" s="2"/>
      <c r="L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x14ac:dyDescent="0.2">
      <c r="A118" t="s">
        <v>71</v>
      </c>
      <c r="D118">
        <v>0</v>
      </c>
      <c r="F118">
        <v>0</v>
      </c>
      <c r="H118">
        <v>0</v>
      </c>
      <c r="J118" s="2">
        <v>0</v>
      </c>
      <c r="L118" s="2">
        <v>0</v>
      </c>
      <c r="N118" s="2">
        <v>0</v>
      </c>
      <c r="O118" s="2"/>
      <c r="P118" s="2">
        <v>0</v>
      </c>
      <c r="Q118" s="2"/>
      <c r="R118" s="2">
        <v>0</v>
      </c>
      <c r="S118" s="2"/>
      <c r="T118" s="2">
        <v>0</v>
      </c>
      <c r="U118" s="2"/>
      <c r="V118" s="2">
        <v>138.38999999999999</v>
      </c>
      <c r="W118" s="2"/>
      <c r="X118" s="2">
        <v>76.78</v>
      </c>
      <c r="Y118" s="2"/>
      <c r="Z118" s="2">
        <v>363.76</v>
      </c>
      <c r="AA118" s="2"/>
      <c r="AB118" s="2">
        <v>1082.71</v>
      </c>
      <c r="AC118" s="2"/>
      <c r="AD118" s="2">
        <v>523.08000000000004</v>
      </c>
      <c r="AE118" s="2"/>
      <c r="AF118" s="2">
        <v>416.21</v>
      </c>
      <c r="AG118" s="2"/>
      <c r="AH118" s="2">
        <v>0</v>
      </c>
      <c r="AI118" s="2"/>
      <c r="AJ118" s="2">
        <v>999.08</v>
      </c>
      <c r="AK118" s="2"/>
      <c r="AL118" s="2">
        <v>2000</v>
      </c>
      <c r="AM118" s="2"/>
      <c r="AN118" s="2">
        <v>0</v>
      </c>
      <c r="AO118" s="2"/>
      <c r="AP118" s="16">
        <f>AL118+AN118</f>
        <v>2000</v>
      </c>
      <c r="AQ118" s="2"/>
      <c r="AR118" s="2">
        <v>2000</v>
      </c>
      <c r="AS118" s="2"/>
      <c r="AT118" s="2">
        <v>2000</v>
      </c>
      <c r="AU118" s="2"/>
      <c r="AV118" s="2">
        <v>2000</v>
      </c>
    </row>
    <row r="119" spans="1:48" x14ac:dyDescent="0.2">
      <c r="J119" s="2"/>
      <c r="L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5.75" x14ac:dyDescent="0.25">
      <c r="A120" s="1" t="s">
        <v>72</v>
      </c>
      <c r="J120" s="2"/>
      <c r="L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x14ac:dyDescent="0.2">
      <c r="A121" t="s">
        <v>73</v>
      </c>
      <c r="D121">
        <v>208.4</v>
      </c>
      <c r="F121">
        <v>208</v>
      </c>
      <c r="H121">
        <v>313</v>
      </c>
      <c r="J121" s="2">
        <v>208.4</v>
      </c>
      <c r="L121" s="2">
        <v>208.4</v>
      </c>
      <c r="N121" s="2">
        <v>208.4</v>
      </c>
      <c r="O121" s="2"/>
      <c r="P121" s="2">
        <v>6625</v>
      </c>
      <c r="Q121" s="2"/>
      <c r="R121" s="2">
        <v>16854</v>
      </c>
      <c r="S121" s="2"/>
      <c r="T121" s="2">
        <v>12940</v>
      </c>
      <c r="U121" s="2"/>
      <c r="V121" s="2">
        <v>353.45</v>
      </c>
      <c r="W121" s="2"/>
      <c r="X121" s="2">
        <v>750</v>
      </c>
      <c r="Y121" s="2"/>
      <c r="Z121" s="2">
        <v>750</v>
      </c>
      <c r="AA121" s="2"/>
      <c r="AB121" s="2">
        <v>829.48</v>
      </c>
      <c r="AC121" s="2"/>
      <c r="AD121" s="2">
        <v>5948.37</v>
      </c>
      <c r="AE121" s="2"/>
      <c r="AF121" s="2">
        <v>1398.9</v>
      </c>
      <c r="AG121" s="2"/>
      <c r="AH121" s="2">
        <v>9388.01</v>
      </c>
      <c r="AI121" s="2"/>
      <c r="AJ121" s="2">
        <v>4549.63</v>
      </c>
      <c r="AK121" s="2"/>
      <c r="AL121" s="2">
        <v>2500</v>
      </c>
      <c r="AM121" s="2"/>
      <c r="AN121" s="2">
        <v>0</v>
      </c>
      <c r="AO121" s="2"/>
      <c r="AP121" s="16">
        <f>AL121+AN121</f>
        <v>2500</v>
      </c>
      <c r="AQ121" s="2"/>
      <c r="AR121" s="2">
        <v>4300</v>
      </c>
      <c r="AS121" s="2"/>
      <c r="AT121" s="2">
        <v>2500</v>
      </c>
      <c r="AU121" s="2"/>
      <c r="AV121" s="2">
        <v>2500</v>
      </c>
    </row>
    <row r="122" spans="1:48" x14ac:dyDescent="0.2">
      <c r="J122" s="2"/>
      <c r="L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5.75" x14ac:dyDescent="0.25">
      <c r="A123" s="1" t="s">
        <v>74</v>
      </c>
      <c r="J123" s="2"/>
      <c r="L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x14ac:dyDescent="0.2">
      <c r="A124" t="s">
        <v>75</v>
      </c>
      <c r="D124">
        <v>15191.63</v>
      </c>
      <c r="F124">
        <v>13195</v>
      </c>
      <c r="H124">
        <v>10201</v>
      </c>
      <c r="J124" s="2">
        <v>8464.59</v>
      </c>
      <c r="L124" s="2">
        <v>5501.58</v>
      </c>
      <c r="N124" s="2">
        <v>991.24</v>
      </c>
      <c r="O124" s="2"/>
      <c r="P124" s="2">
        <v>0</v>
      </c>
      <c r="Q124" s="2"/>
      <c r="R124" s="2">
        <v>0</v>
      </c>
      <c r="S124" s="2"/>
      <c r="T124" s="2">
        <v>0</v>
      </c>
      <c r="U124" s="2"/>
      <c r="V124" s="2">
        <v>0</v>
      </c>
      <c r="W124" s="2"/>
      <c r="X124" s="2">
        <v>0</v>
      </c>
      <c r="Y124" s="2"/>
      <c r="Z124" s="2">
        <v>0</v>
      </c>
      <c r="AA124" s="2"/>
      <c r="AB124" s="2">
        <v>0</v>
      </c>
      <c r="AC124" s="2"/>
      <c r="AD124" s="2">
        <v>0</v>
      </c>
      <c r="AE124" s="2"/>
      <c r="AF124" s="2">
        <v>247.03</v>
      </c>
      <c r="AG124" s="2"/>
      <c r="AH124" s="2">
        <v>0</v>
      </c>
      <c r="AI124" s="2"/>
      <c r="AJ124" s="2">
        <v>0</v>
      </c>
      <c r="AK124" s="2"/>
      <c r="AL124" s="2">
        <v>1000</v>
      </c>
      <c r="AM124" s="2"/>
      <c r="AN124" s="2">
        <v>0</v>
      </c>
      <c r="AO124" s="2"/>
      <c r="AP124" s="16">
        <f>AL124+AN124</f>
        <v>1000</v>
      </c>
      <c r="AQ124" s="2"/>
      <c r="AR124" s="2">
        <v>1000</v>
      </c>
      <c r="AS124" s="2"/>
      <c r="AT124" s="2">
        <v>1000</v>
      </c>
      <c r="AU124" s="2"/>
      <c r="AV124" s="2">
        <v>1000</v>
      </c>
    </row>
    <row r="125" spans="1:48" x14ac:dyDescent="0.2">
      <c r="J125" s="2"/>
      <c r="L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5.75" x14ac:dyDescent="0.25">
      <c r="A126" s="1" t="s">
        <v>76</v>
      </c>
      <c r="J126" s="2"/>
      <c r="L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x14ac:dyDescent="0.2">
      <c r="A127" t="s">
        <v>77</v>
      </c>
      <c r="D127">
        <v>23066</v>
      </c>
      <c r="F127">
        <v>22895</v>
      </c>
      <c r="H127">
        <v>22894</v>
      </c>
      <c r="J127" s="2">
        <v>23668</v>
      </c>
      <c r="L127" s="2">
        <v>22456</v>
      </c>
      <c r="N127" s="2">
        <v>21092</v>
      </c>
      <c r="O127" s="2"/>
      <c r="P127" s="2">
        <v>0</v>
      </c>
      <c r="Q127" s="2"/>
      <c r="R127" s="2">
        <v>0</v>
      </c>
      <c r="S127" s="2"/>
      <c r="T127" s="2">
        <v>0</v>
      </c>
      <c r="U127" s="2"/>
      <c r="V127" s="2">
        <v>0</v>
      </c>
      <c r="W127" s="2"/>
      <c r="X127" s="2">
        <v>0</v>
      </c>
      <c r="Y127" s="2"/>
      <c r="Z127" s="2">
        <v>0</v>
      </c>
      <c r="AA127" s="2"/>
      <c r="AB127" s="2">
        <v>0</v>
      </c>
      <c r="AC127" s="2"/>
      <c r="AD127" s="2">
        <v>0</v>
      </c>
      <c r="AE127" s="2"/>
      <c r="AF127" s="2">
        <v>0</v>
      </c>
      <c r="AG127" s="2"/>
      <c r="AH127" s="2">
        <v>0</v>
      </c>
      <c r="AI127" s="2"/>
      <c r="AJ127" s="2">
        <v>0</v>
      </c>
      <c r="AK127" s="2"/>
      <c r="AL127" s="16">
        <v>0</v>
      </c>
      <c r="AM127" s="2"/>
      <c r="AN127" s="2">
        <v>0</v>
      </c>
      <c r="AO127" s="2"/>
      <c r="AP127" s="16">
        <f>AL127+AN127</f>
        <v>0</v>
      </c>
      <c r="AQ127" s="2"/>
      <c r="AR127" s="2">
        <v>0</v>
      </c>
      <c r="AS127" s="2"/>
      <c r="AT127" s="16">
        <v>0</v>
      </c>
      <c r="AU127" s="2"/>
      <c r="AV127" s="16">
        <v>0</v>
      </c>
    </row>
    <row r="128" spans="1:48" x14ac:dyDescent="0.2">
      <c r="J128" s="2"/>
      <c r="L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5.75" x14ac:dyDescent="0.25">
      <c r="A129" s="3" t="s">
        <v>78</v>
      </c>
      <c r="J129" s="2"/>
      <c r="L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x14ac:dyDescent="0.2">
      <c r="A130" t="s">
        <v>79</v>
      </c>
      <c r="D130">
        <v>0</v>
      </c>
      <c r="F130">
        <v>0</v>
      </c>
      <c r="H130">
        <v>0</v>
      </c>
      <c r="J130" s="2">
        <v>0</v>
      </c>
      <c r="L130" s="2">
        <v>0</v>
      </c>
      <c r="N130" s="2">
        <v>0</v>
      </c>
      <c r="O130" s="2"/>
      <c r="P130" s="2">
        <v>0</v>
      </c>
      <c r="Q130" s="2"/>
      <c r="R130" s="2">
        <v>0</v>
      </c>
      <c r="S130" s="2"/>
      <c r="T130" s="2">
        <v>0</v>
      </c>
      <c r="U130" s="2"/>
      <c r="V130" s="2">
        <v>24.16</v>
      </c>
      <c r="W130" s="2"/>
      <c r="X130" s="2">
        <v>667.76</v>
      </c>
      <c r="Y130" s="2"/>
      <c r="Z130" s="2">
        <v>500</v>
      </c>
      <c r="AA130" s="2"/>
      <c r="AB130" s="2">
        <v>500</v>
      </c>
      <c r="AC130" s="2"/>
      <c r="AD130" s="2">
        <v>500</v>
      </c>
      <c r="AE130" s="2"/>
      <c r="AF130" s="2">
        <v>500</v>
      </c>
      <c r="AG130" s="2"/>
      <c r="AH130" s="2">
        <v>500</v>
      </c>
      <c r="AI130" s="2"/>
      <c r="AJ130" s="2">
        <v>0</v>
      </c>
      <c r="AK130" s="2"/>
      <c r="AL130" s="2">
        <v>500</v>
      </c>
      <c r="AM130" s="2"/>
      <c r="AN130" s="2">
        <v>0</v>
      </c>
      <c r="AO130" s="2"/>
      <c r="AP130" s="16">
        <f>AL130+AN130</f>
        <v>500</v>
      </c>
      <c r="AQ130" s="2"/>
      <c r="AR130" s="2">
        <v>500</v>
      </c>
      <c r="AS130" s="2"/>
      <c r="AT130" s="2">
        <v>500</v>
      </c>
      <c r="AU130" s="2"/>
      <c r="AV130" s="2">
        <v>500</v>
      </c>
    </row>
    <row r="131" spans="1:48" x14ac:dyDescent="0.2">
      <c r="J131" s="2"/>
      <c r="L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5.75" x14ac:dyDescent="0.25">
      <c r="A132" s="3" t="s">
        <v>80</v>
      </c>
      <c r="J132" s="2"/>
      <c r="L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x14ac:dyDescent="0.2">
      <c r="A133" t="s">
        <v>81</v>
      </c>
      <c r="J133" s="2"/>
      <c r="L133" s="2"/>
      <c r="N133" s="2"/>
      <c r="O133" s="2"/>
      <c r="P133" s="2">
        <v>0</v>
      </c>
      <c r="Q133" s="2"/>
      <c r="R133" s="2">
        <v>0</v>
      </c>
      <c r="S133" s="2"/>
      <c r="T133" s="2">
        <v>0</v>
      </c>
      <c r="U133" s="2"/>
      <c r="V133" s="2">
        <v>1180</v>
      </c>
      <c r="W133" s="2"/>
      <c r="X133" s="2">
        <v>0</v>
      </c>
      <c r="Y133" s="2"/>
      <c r="Z133" s="2">
        <v>0</v>
      </c>
      <c r="AA133" s="2"/>
      <c r="AB133" s="2">
        <v>61</v>
      </c>
      <c r="AC133" s="2"/>
      <c r="AD133" s="2">
        <v>3000</v>
      </c>
      <c r="AE133" s="2"/>
      <c r="AF133" s="2">
        <v>4000</v>
      </c>
      <c r="AG133" s="2"/>
      <c r="AH133" s="2">
        <v>0</v>
      </c>
      <c r="AI133" s="2"/>
      <c r="AJ133" s="2">
        <v>0</v>
      </c>
      <c r="AK133" s="2"/>
      <c r="AL133" s="2">
        <v>0</v>
      </c>
      <c r="AM133" s="2"/>
      <c r="AN133" s="2">
        <v>0</v>
      </c>
      <c r="AO133" s="2"/>
      <c r="AP133" s="16">
        <f>AL133+AN133</f>
        <v>0</v>
      </c>
      <c r="AQ133" s="2"/>
      <c r="AR133" s="2">
        <v>0</v>
      </c>
      <c r="AS133" s="2"/>
      <c r="AT133" s="2">
        <v>5200</v>
      </c>
      <c r="AU133" s="2"/>
      <c r="AV133" s="2">
        <v>5200</v>
      </c>
    </row>
    <row r="134" spans="1:48" x14ac:dyDescent="0.2">
      <c r="J134" s="2"/>
      <c r="L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5.75" x14ac:dyDescent="0.25">
      <c r="A135" s="3" t="s">
        <v>82</v>
      </c>
      <c r="J135" s="2"/>
      <c r="L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x14ac:dyDescent="0.2">
      <c r="A136" t="s">
        <v>83</v>
      </c>
      <c r="J136" s="2"/>
      <c r="L136" s="2"/>
      <c r="N136" s="2"/>
      <c r="O136" s="2"/>
      <c r="P136" s="2">
        <v>0</v>
      </c>
      <c r="Q136" s="2"/>
      <c r="R136" s="2">
        <v>0</v>
      </c>
      <c r="S136" s="2"/>
      <c r="T136" s="2">
        <v>0</v>
      </c>
      <c r="U136" s="2"/>
      <c r="V136" s="2">
        <v>0</v>
      </c>
      <c r="W136" s="2"/>
      <c r="X136" s="2">
        <v>0</v>
      </c>
      <c r="Y136" s="2"/>
      <c r="Z136" s="2">
        <v>0</v>
      </c>
      <c r="AA136" s="2"/>
      <c r="AB136" s="2">
        <v>0</v>
      </c>
      <c r="AC136" s="2"/>
      <c r="AD136" s="2">
        <v>0</v>
      </c>
      <c r="AE136" s="2"/>
      <c r="AF136" s="2">
        <v>0</v>
      </c>
      <c r="AG136" s="2"/>
      <c r="AH136" s="2">
        <v>0</v>
      </c>
      <c r="AI136" s="2"/>
      <c r="AJ136" s="2">
        <v>0</v>
      </c>
      <c r="AK136" s="2"/>
      <c r="AL136" s="2">
        <v>0</v>
      </c>
      <c r="AM136" s="2"/>
      <c r="AN136" s="2">
        <v>0</v>
      </c>
      <c r="AO136" s="2"/>
      <c r="AP136" s="16">
        <f>AL136+AN136</f>
        <v>0</v>
      </c>
      <c r="AQ136" s="2"/>
      <c r="AR136" s="2">
        <v>0</v>
      </c>
      <c r="AS136" s="2"/>
      <c r="AT136" s="2">
        <v>0</v>
      </c>
      <c r="AU136" s="2"/>
      <c r="AV136" s="2">
        <v>0</v>
      </c>
    </row>
    <row r="137" spans="1:48" x14ac:dyDescent="0.2">
      <c r="J137" s="2"/>
      <c r="L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5.75" x14ac:dyDescent="0.25">
      <c r="A138" s="3" t="s">
        <v>84</v>
      </c>
      <c r="J138" s="2"/>
      <c r="L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x14ac:dyDescent="0.2">
      <c r="A139" t="s">
        <v>85</v>
      </c>
      <c r="J139" s="2"/>
      <c r="L139" s="2"/>
      <c r="N139" s="2"/>
      <c r="O139" s="2"/>
      <c r="P139" s="2">
        <v>0</v>
      </c>
      <c r="Q139" s="2"/>
      <c r="R139" s="2">
        <v>1982</v>
      </c>
      <c r="S139" s="2"/>
      <c r="T139" s="2">
        <v>0</v>
      </c>
      <c r="U139" s="2"/>
      <c r="V139" s="2">
        <v>5603.84</v>
      </c>
      <c r="W139" s="2"/>
      <c r="X139" s="2">
        <v>1542.84</v>
      </c>
      <c r="Y139" s="2"/>
      <c r="Z139" s="2">
        <v>1121.8</v>
      </c>
      <c r="AA139" s="2"/>
      <c r="AB139" s="2">
        <v>1949.7</v>
      </c>
      <c r="AC139" s="2"/>
      <c r="AD139" s="2">
        <v>1238.67</v>
      </c>
      <c r="AE139" s="2"/>
      <c r="AF139" s="2">
        <v>1009.98</v>
      </c>
      <c r="AG139" s="2"/>
      <c r="AH139" s="2">
        <v>273.14</v>
      </c>
      <c r="AI139" s="2"/>
      <c r="AJ139" s="2">
        <v>1258.72</v>
      </c>
      <c r="AK139" s="2"/>
      <c r="AL139" s="2">
        <v>750</v>
      </c>
      <c r="AM139" s="2"/>
      <c r="AN139" s="2">
        <v>0</v>
      </c>
      <c r="AO139" s="2"/>
      <c r="AP139" s="16">
        <f>AL139+AN139</f>
        <v>750</v>
      </c>
      <c r="AQ139" s="2"/>
      <c r="AR139" s="2">
        <v>750</v>
      </c>
      <c r="AS139" s="2"/>
      <c r="AT139" s="2">
        <v>750</v>
      </c>
      <c r="AU139" s="2"/>
      <c r="AV139" s="2">
        <v>750</v>
      </c>
    </row>
    <row r="140" spans="1:48" x14ac:dyDescent="0.2">
      <c r="J140" s="2"/>
      <c r="L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16"/>
      <c r="AM140" s="2"/>
      <c r="AN140" s="2"/>
      <c r="AO140" s="2"/>
      <c r="AP140" s="16"/>
      <c r="AQ140" s="2"/>
      <c r="AR140" s="2"/>
      <c r="AS140" s="2"/>
      <c r="AT140" s="16" t="s">
        <v>121</v>
      </c>
      <c r="AU140" s="2"/>
      <c r="AV140" s="16"/>
    </row>
    <row r="141" spans="1:48" ht="15.75" x14ac:dyDescent="0.25">
      <c r="A141" s="3" t="s">
        <v>86</v>
      </c>
      <c r="J141" s="2"/>
      <c r="L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x14ac:dyDescent="0.2">
      <c r="A142" t="s">
        <v>87</v>
      </c>
      <c r="J142" s="2"/>
      <c r="L142" s="2"/>
      <c r="N142" s="2"/>
      <c r="O142" s="2"/>
      <c r="P142" s="2">
        <v>0</v>
      </c>
      <c r="Q142" s="2"/>
      <c r="R142" s="2">
        <v>0</v>
      </c>
      <c r="S142" s="2"/>
      <c r="T142" s="2">
        <v>0</v>
      </c>
      <c r="U142" s="2"/>
      <c r="V142" s="2">
        <v>164.2</v>
      </c>
      <c r="W142" s="2"/>
      <c r="X142" s="2">
        <v>0</v>
      </c>
      <c r="Y142" s="2"/>
      <c r="Z142" s="2">
        <v>1606.6</v>
      </c>
      <c r="AA142" s="2"/>
      <c r="AB142" s="2">
        <v>3610.5</v>
      </c>
      <c r="AC142" s="2"/>
      <c r="AD142" s="2">
        <v>4565.6499999999996</v>
      </c>
      <c r="AE142" s="2"/>
      <c r="AF142" s="2">
        <v>4952.88</v>
      </c>
      <c r="AG142" s="2"/>
      <c r="AH142" s="2">
        <v>3827.98</v>
      </c>
      <c r="AI142" s="2"/>
      <c r="AJ142" s="2">
        <v>3755.54</v>
      </c>
      <c r="AK142" s="2"/>
      <c r="AL142" s="2">
        <v>4200</v>
      </c>
      <c r="AM142" s="2"/>
      <c r="AN142" s="2">
        <v>0</v>
      </c>
      <c r="AO142" s="2"/>
      <c r="AP142" s="16">
        <f>AL142+AN142</f>
        <v>4200</v>
      </c>
      <c r="AQ142" s="2"/>
      <c r="AR142" s="2">
        <v>4200</v>
      </c>
      <c r="AS142" s="2"/>
      <c r="AT142" s="2">
        <v>4200</v>
      </c>
      <c r="AU142" s="2"/>
      <c r="AV142" s="2">
        <v>4200</v>
      </c>
    </row>
    <row r="143" spans="1:48" x14ac:dyDescent="0.2">
      <c r="J143" s="2"/>
      <c r="L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5.75" x14ac:dyDescent="0.25">
      <c r="A144" s="1" t="s">
        <v>130</v>
      </c>
      <c r="J144" s="2"/>
      <c r="L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x14ac:dyDescent="0.2">
      <c r="A145" t="s">
        <v>13</v>
      </c>
      <c r="J145" s="2"/>
      <c r="L145" s="2"/>
      <c r="N145" s="2"/>
      <c r="O145" s="2"/>
      <c r="P145" s="2">
        <v>100</v>
      </c>
      <c r="Q145" s="2"/>
      <c r="R145" s="2">
        <v>161</v>
      </c>
      <c r="S145" s="2"/>
      <c r="T145" s="2">
        <v>240</v>
      </c>
      <c r="U145" s="2"/>
      <c r="V145" s="2">
        <v>454.39</v>
      </c>
      <c r="W145" s="2"/>
      <c r="X145" s="2">
        <v>61.7</v>
      </c>
      <c r="Y145" s="2"/>
      <c r="Z145" s="2">
        <v>1395.77</v>
      </c>
      <c r="AA145" s="2"/>
      <c r="AB145" s="2">
        <v>348.14</v>
      </c>
      <c r="AC145" s="2"/>
      <c r="AD145" s="2">
        <v>646.5</v>
      </c>
      <c r="AE145" s="2"/>
      <c r="AF145" s="2">
        <v>517.95000000000005</v>
      </c>
      <c r="AG145" s="2"/>
      <c r="AH145" s="2">
        <v>699</v>
      </c>
      <c r="AI145" s="2"/>
      <c r="AJ145" s="2">
        <v>215.87</v>
      </c>
      <c r="AK145" s="2"/>
      <c r="AL145" s="2">
        <v>500</v>
      </c>
      <c r="AM145" s="2"/>
      <c r="AN145" s="2">
        <v>0</v>
      </c>
      <c r="AO145" s="2"/>
      <c r="AP145" s="16">
        <f>AL145+AN145</f>
        <v>500</v>
      </c>
      <c r="AQ145" s="2"/>
      <c r="AR145" s="2">
        <v>500</v>
      </c>
      <c r="AS145" s="2"/>
      <c r="AT145" s="2">
        <v>500</v>
      </c>
      <c r="AU145" s="2"/>
      <c r="AV145" s="2">
        <v>500</v>
      </c>
    </row>
    <row r="146" spans="1:48" x14ac:dyDescent="0.2">
      <c r="J146" s="2"/>
      <c r="L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5.75" x14ac:dyDescent="0.25">
      <c r="A147" s="3" t="s">
        <v>88</v>
      </c>
      <c r="J147" s="2"/>
      <c r="L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x14ac:dyDescent="0.2">
      <c r="A148" t="s">
        <v>89</v>
      </c>
      <c r="J148" s="2"/>
      <c r="L148" s="2"/>
      <c r="N148" s="2"/>
      <c r="O148" s="2"/>
      <c r="P148" s="2">
        <v>0</v>
      </c>
      <c r="Q148" s="2"/>
      <c r="R148" s="2">
        <v>0</v>
      </c>
      <c r="S148" s="2"/>
      <c r="T148" s="2">
        <v>0</v>
      </c>
      <c r="U148" s="2"/>
      <c r="V148" s="2">
        <v>5150</v>
      </c>
      <c r="W148" s="2"/>
      <c r="X148" s="2">
        <v>5000</v>
      </c>
      <c r="Y148" s="2"/>
      <c r="Z148" s="2">
        <v>3050</v>
      </c>
      <c r="AA148" s="2"/>
      <c r="AB148" s="2">
        <v>550</v>
      </c>
      <c r="AC148" s="2"/>
      <c r="AD148" s="2">
        <v>2690</v>
      </c>
      <c r="AE148" s="2"/>
      <c r="AF148" s="2">
        <v>850</v>
      </c>
      <c r="AG148" s="2"/>
      <c r="AH148" s="2">
        <v>3891</v>
      </c>
      <c r="AI148" s="2"/>
      <c r="AJ148" s="2">
        <v>3779.33</v>
      </c>
      <c r="AK148" s="2"/>
      <c r="AL148" s="2">
        <v>3000</v>
      </c>
      <c r="AM148" s="2"/>
      <c r="AN148" s="2">
        <v>0</v>
      </c>
      <c r="AO148" s="2"/>
      <c r="AP148" s="16">
        <f>AL148+AN148</f>
        <v>3000</v>
      </c>
      <c r="AQ148" s="2"/>
      <c r="AR148" s="2">
        <v>3000</v>
      </c>
      <c r="AS148" s="2"/>
      <c r="AT148" s="2">
        <v>1000</v>
      </c>
      <c r="AU148" s="2"/>
      <c r="AV148" s="2">
        <v>1000</v>
      </c>
    </row>
    <row r="149" spans="1:48" x14ac:dyDescent="0.2">
      <c r="J149" s="2"/>
      <c r="L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5.75" x14ac:dyDescent="0.25">
      <c r="A150" s="3" t="s">
        <v>90</v>
      </c>
      <c r="J150" s="2"/>
      <c r="L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x14ac:dyDescent="0.2">
      <c r="A151" t="s">
        <v>91</v>
      </c>
      <c r="J151" s="2"/>
      <c r="L151" s="2"/>
      <c r="N151" s="2"/>
      <c r="O151" s="2"/>
      <c r="P151" s="2">
        <v>105506</v>
      </c>
      <c r="Q151" s="2"/>
      <c r="R151" s="2">
        <v>4765</v>
      </c>
      <c r="S151" s="2"/>
      <c r="T151" s="2">
        <v>69</v>
      </c>
      <c r="U151" s="2"/>
      <c r="V151" s="2">
        <v>1840</v>
      </c>
      <c r="W151" s="2"/>
      <c r="X151" s="2">
        <v>2010</v>
      </c>
      <c r="Y151" s="2"/>
      <c r="Z151" s="2">
        <v>110558.43</v>
      </c>
      <c r="AA151" s="2"/>
      <c r="AB151" s="2">
        <v>262656.7</v>
      </c>
      <c r="AC151" s="2"/>
      <c r="AD151" s="2">
        <v>0</v>
      </c>
      <c r="AE151" s="2"/>
      <c r="AF151" s="2">
        <v>0</v>
      </c>
      <c r="AG151" s="2"/>
      <c r="AH151" s="2">
        <v>15783.3</v>
      </c>
      <c r="AI151" s="2"/>
      <c r="AJ151" s="2">
        <v>15957.42</v>
      </c>
      <c r="AK151" s="2"/>
      <c r="AL151" s="2">
        <v>16000</v>
      </c>
      <c r="AM151" s="2"/>
      <c r="AN151" s="2">
        <v>0</v>
      </c>
      <c r="AO151" s="2"/>
      <c r="AP151" s="16">
        <f>AL151+AN151</f>
        <v>16000</v>
      </c>
      <c r="AQ151" s="2"/>
      <c r="AR151" s="2">
        <v>16000</v>
      </c>
      <c r="AS151" s="2"/>
      <c r="AT151" s="2">
        <v>16000</v>
      </c>
      <c r="AU151" s="2"/>
      <c r="AV151" s="2">
        <v>16000</v>
      </c>
    </row>
    <row r="152" spans="1:48" x14ac:dyDescent="0.2">
      <c r="J152" s="2"/>
      <c r="L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5.75" x14ac:dyDescent="0.25">
      <c r="A153" s="3" t="s">
        <v>92</v>
      </c>
      <c r="J153" s="2"/>
      <c r="L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x14ac:dyDescent="0.2">
      <c r="A154" t="s">
        <v>93</v>
      </c>
      <c r="J154" s="2"/>
      <c r="L154" s="2"/>
      <c r="N154" s="2"/>
      <c r="O154" s="2"/>
      <c r="P154" s="2">
        <v>0</v>
      </c>
      <c r="Q154" s="2"/>
      <c r="R154" s="2">
        <v>0</v>
      </c>
      <c r="S154" s="2"/>
      <c r="T154" s="2">
        <v>0</v>
      </c>
      <c r="U154" s="2"/>
      <c r="V154" s="2">
        <v>844</v>
      </c>
      <c r="W154" s="2"/>
      <c r="X154" s="2">
        <v>927.31</v>
      </c>
      <c r="Y154" s="2"/>
      <c r="Z154" s="2">
        <v>0</v>
      </c>
      <c r="AA154" s="2"/>
      <c r="AB154" s="2">
        <v>0</v>
      </c>
      <c r="AC154" s="2"/>
      <c r="AD154" s="2">
        <v>2665</v>
      </c>
      <c r="AE154" s="2"/>
      <c r="AF154" s="2">
        <v>0</v>
      </c>
      <c r="AG154" s="2"/>
      <c r="AH154" s="2">
        <v>0</v>
      </c>
      <c r="AI154" s="2"/>
      <c r="AJ154" s="2">
        <v>0</v>
      </c>
      <c r="AK154" s="2"/>
      <c r="AL154" s="2">
        <v>15000</v>
      </c>
      <c r="AM154" s="2"/>
      <c r="AN154" s="2">
        <v>0</v>
      </c>
      <c r="AO154" s="2"/>
      <c r="AP154" s="16">
        <f>AL154+AN154</f>
        <v>15000</v>
      </c>
      <c r="AQ154" s="2"/>
      <c r="AR154" s="2">
        <v>15000</v>
      </c>
      <c r="AS154" s="2"/>
      <c r="AT154" s="2">
        <v>0</v>
      </c>
      <c r="AU154" s="2"/>
      <c r="AV154" s="2">
        <v>0</v>
      </c>
    </row>
    <row r="155" spans="1:48" x14ac:dyDescent="0.2">
      <c r="J155" s="2"/>
      <c r="L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5.75" x14ac:dyDescent="0.25">
      <c r="A156" s="3" t="s">
        <v>94</v>
      </c>
      <c r="J156" s="2"/>
      <c r="L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x14ac:dyDescent="0.2">
      <c r="A157" t="s">
        <v>95</v>
      </c>
      <c r="J157" s="2"/>
      <c r="L157" s="2"/>
      <c r="N157" s="2"/>
      <c r="O157" s="2"/>
      <c r="P157" s="2">
        <v>0</v>
      </c>
      <c r="Q157" s="2"/>
      <c r="R157" s="2">
        <v>0</v>
      </c>
      <c r="S157" s="2"/>
      <c r="T157" s="2">
        <v>0</v>
      </c>
      <c r="U157" s="2"/>
      <c r="V157" s="2">
        <v>1598</v>
      </c>
      <c r="W157" s="2"/>
      <c r="X157" s="2">
        <v>7109.9</v>
      </c>
      <c r="Y157" s="2"/>
      <c r="Z157" s="2">
        <v>9720.09</v>
      </c>
      <c r="AA157" s="2"/>
      <c r="AB157" s="2">
        <v>-3608.57</v>
      </c>
      <c r="AC157" s="2"/>
      <c r="AD157" s="2">
        <v>0</v>
      </c>
      <c r="AE157" s="2"/>
      <c r="AF157" s="2">
        <v>0</v>
      </c>
      <c r="AG157" s="2"/>
      <c r="AH157" s="2">
        <v>0</v>
      </c>
      <c r="AI157" s="2"/>
      <c r="AJ157" s="2">
        <v>0</v>
      </c>
      <c r="AK157" s="2"/>
      <c r="AL157" s="2">
        <v>0</v>
      </c>
      <c r="AM157" s="2"/>
      <c r="AN157" s="2">
        <v>0</v>
      </c>
      <c r="AO157" s="2"/>
      <c r="AP157" s="16">
        <f>AL157+AN157</f>
        <v>0</v>
      </c>
      <c r="AQ157" s="2"/>
      <c r="AR157" s="2">
        <v>0</v>
      </c>
      <c r="AS157" s="2"/>
      <c r="AT157" s="2">
        <v>0</v>
      </c>
      <c r="AU157" s="2"/>
      <c r="AV157" s="2">
        <v>0</v>
      </c>
    </row>
    <row r="158" spans="1:48" x14ac:dyDescent="0.2">
      <c r="J158" s="2"/>
      <c r="L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16" t="s">
        <v>121</v>
      </c>
      <c r="AI158" s="2"/>
      <c r="AJ158" s="16" t="s">
        <v>121</v>
      </c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5.75" x14ac:dyDescent="0.25">
      <c r="A159" s="3" t="s">
        <v>96</v>
      </c>
      <c r="J159" s="2"/>
      <c r="L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x14ac:dyDescent="0.2">
      <c r="A160" t="s">
        <v>97</v>
      </c>
      <c r="J160" s="2"/>
      <c r="L160" s="2"/>
      <c r="N160" s="2"/>
      <c r="O160" s="2"/>
      <c r="P160" s="2">
        <v>0</v>
      </c>
      <c r="Q160" s="2"/>
      <c r="R160" s="2">
        <v>0</v>
      </c>
      <c r="S160" s="2"/>
      <c r="T160" s="2">
        <v>0</v>
      </c>
      <c r="U160" s="2"/>
      <c r="V160" s="2">
        <v>0</v>
      </c>
      <c r="W160" s="2"/>
      <c r="X160" s="2">
        <v>0</v>
      </c>
      <c r="Y160" s="2"/>
      <c r="Z160" s="2">
        <v>0</v>
      </c>
      <c r="AA160" s="2"/>
      <c r="AB160" s="2">
        <v>0</v>
      </c>
      <c r="AC160" s="2"/>
      <c r="AD160" s="2">
        <v>1165</v>
      </c>
      <c r="AE160" s="2"/>
      <c r="AF160" s="2">
        <v>0</v>
      </c>
      <c r="AG160" s="2"/>
      <c r="AH160" s="2">
        <v>0</v>
      </c>
      <c r="AI160" s="2"/>
      <c r="AJ160" s="2">
        <v>0</v>
      </c>
      <c r="AK160" s="2"/>
      <c r="AL160" s="2">
        <v>0</v>
      </c>
      <c r="AM160" s="2"/>
      <c r="AN160" s="2">
        <v>0</v>
      </c>
      <c r="AO160" s="2"/>
      <c r="AP160" s="16">
        <f>AL160+AN160</f>
        <v>0</v>
      </c>
      <c r="AQ160" s="2"/>
      <c r="AR160" s="2">
        <v>0</v>
      </c>
      <c r="AS160" s="2"/>
      <c r="AT160" s="2">
        <v>0</v>
      </c>
      <c r="AU160" s="2"/>
      <c r="AV160" s="2">
        <v>0</v>
      </c>
    </row>
    <row r="161" spans="1:48" x14ac:dyDescent="0.2">
      <c r="J161" s="2"/>
      <c r="L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5.75" x14ac:dyDescent="0.25">
      <c r="A162" s="3" t="s">
        <v>98</v>
      </c>
      <c r="J162" s="2"/>
      <c r="L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x14ac:dyDescent="0.2">
      <c r="A163" t="s">
        <v>99</v>
      </c>
      <c r="J163" s="2"/>
      <c r="L163" s="2"/>
      <c r="N163" s="2"/>
      <c r="O163" s="2"/>
      <c r="P163" s="2">
        <v>0</v>
      </c>
      <c r="Q163" s="2"/>
      <c r="R163" s="2">
        <v>0</v>
      </c>
      <c r="S163" s="2"/>
      <c r="T163" s="2">
        <v>0</v>
      </c>
      <c r="U163" s="2"/>
      <c r="V163" s="2">
        <v>0</v>
      </c>
      <c r="W163" s="2"/>
      <c r="X163" s="2">
        <v>35172.910000000003</v>
      </c>
      <c r="Y163" s="2"/>
      <c r="Z163" s="2">
        <v>23323.74</v>
      </c>
      <c r="AA163" s="2"/>
      <c r="AB163" s="2">
        <v>5151.18</v>
      </c>
      <c r="AC163" s="2"/>
      <c r="AD163" s="2">
        <v>0</v>
      </c>
      <c r="AE163" s="2"/>
      <c r="AF163" s="2">
        <v>0</v>
      </c>
      <c r="AG163" s="2"/>
      <c r="AH163" s="2">
        <v>6500</v>
      </c>
      <c r="AI163" s="2"/>
      <c r="AJ163">
        <v>25813.279999999999</v>
      </c>
      <c r="AK163" s="2"/>
      <c r="AL163" s="2">
        <v>15000</v>
      </c>
      <c r="AM163" s="2"/>
      <c r="AN163" s="2">
        <v>0</v>
      </c>
      <c r="AO163" s="2"/>
      <c r="AP163" s="16">
        <f>AL163+AN163</f>
        <v>15000</v>
      </c>
      <c r="AQ163" s="2"/>
      <c r="AR163" s="2">
        <v>15000</v>
      </c>
      <c r="AS163" s="2"/>
      <c r="AT163" s="2">
        <v>0</v>
      </c>
      <c r="AU163" s="2"/>
      <c r="AV163" s="2">
        <v>0</v>
      </c>
    </row>
    <row r="164" spans="1:48" x14ac:dyDescent="0.2">
      <c r="J164" s="2"/>
      <c r="L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5.75" x14ac:dyDescent="0.25">
      <c r="A165" s="1" t="s">
        <v>129</v>
      </c>
      <c r="J165" s="2"/>
      <c r="L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x14ac:dyDescent="0.2">
      <c r="A166" s="18" t="s">
        <v>123</v>
      </c>
      <c r="J166" s="2"/>
      <c r="L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>
        <v>1443</v>
      </c>
      <c r="AI166" s="2"/>
      <c r="AJ166" s="2">
        <v>1270.02</v>
      </c>
      <c r="AK166" s="2"/>
      <c r="AL166" s="2">
        <v>1250</v>
      </c>
      <c r="AM166" s="2"/>
      <c r="AN166" s="2">
        <v>0</v>
      </c>
      <c r="AO166" s="2"/>
      <c r="AP166" s="16">
        <f>AL166+AN166</f>
        <v>1250</v>
      </c>
      <c r="AQ166" s="2"/>
      <c r="AR166" s="2">
        <v>1250</v>
      </c>
      <c r="AS166" s="2"/>
      <c r="AT166" s="2">
        <v>1250</v>
      </c>
      <c r="AU166" s="2"/>
      <c r="AV166" s="2">
        <v>1250</v>
      </c>
    </row>
    <row r="167" spans="1:48" x14ac:dyDescent="0.2">
      <c r="J167" s="2"/>
      <c r="L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5.75" x14ac:dyDescent="0.25">
      <c r="A168" s="30" t="s">
        <v>17</v>
      </c>
      <c r="B168" s="1"/>
      <c r="C168" s="1"/>
      <c r="D168" s="1">
        <f>SUM(D47:D128)</f>
        <v>478370.6</v>
      </c>
      <c r="E168" s="1"/>
      <c r="F168" s="1">
        <f>SUM(F47:F128)</f>
        <v>593980.75</v>
      </c>
      <c r="G168" s="1"/>
      <c r="H168" s="1">
        <f>SUM(H47:H128)</f>
        <v>516530</v>
      </c>
      <c r="I168" s="1"/>
      <c r="J168" s="5">
        <f>SUM(J47:J131)+145972.82</f>
        <v>826740.64999999991</v>
      </c>
      <c r="K168" s="1"/>
      <c r="L168" s="5">
        <f>SUM(L47:L131)</f>
        <v>568705.5</v>
      </c>
      <c r="M168" s="1"/>
      <c r="N168" s="5">
        <f>SUM(N47:N131)</f>
        <v>608731.57000000007</v>
      </c>
      <c r="O168" s="5"/>
      <c r="P168" s="5">
        <f>SUM(P47:P163)</f>
        <v>151977</v>
      </c>
      <c r="Q168" s="5"/>
      <c r="R168" s="5">
        <f>SUM(R47:R163)</f>
        <v>55016</v>
      </c>
      <c r="S168" s="5"/>
      <c r="T168" s="5">
        <f>SUM(T47:T163)</f>
        <v>43073</v>
      </c>
      <c r="U168" s="5"/>
      <c r="V168" s="5">
        <f>SUM(V47:V163)</f>
        <v>57052.53</v>
      </c>
      <c r="W168" s="5"/>
      <c r="X168" s="5">
        <f>SUM(X47:X163)</f>
        <v>100389.39000000001</v>
      </c>
      <c r="Y168" s="5"/>
      <c r="Z168" s="5">
        <f>SUM(Z47:Z163)</f>
        <v>202096.42999999996</v>
      </c>
      <c r="AA168" s="5"/>
      <c r="AB168" s="5">
        <f>SUM(AB47:AB163)</f>
        <v>331116.08999999997</v>
      </c>
      <c r="AC168" s="5"/>
      <c r="AD168" s="5">
        <f>SUM(AD47:AD163)</f>
        <v>92202.359999999986</v>
      </c>
      <c r="AE168" s="5"/>
      <c r="AF168" s="5">
        <f>SUM(AF47:AF163)</f>
        <v>65632.56</v>
      </c>
      <c r="AG168" s="5"/>
      <c r="AH168" s="5">
        <f>SUM(AH47:AH166)</f>
        <v>108841.07999999999</v>
      </c>
      <c r="AI168" s="5"/>
      <c r="AJ168" s="5">
        <f>SUM(AJ47:AJ166)</f>
        <v>174523.97999999998</v>
      </c>
      <c r="AK168" s="5"/>
      <c r="AL168" s="5">
        <f>SUM(AL47:AL166)</f>
        <v>206770</v>
      </c>
      <c r="AM168" s="5"/>
      <c r="AN168" s="5">
        <f>SUM(AN47:AN166)</f>
        <v>0</v>
      </c>
      <c r="AO168" s="5"/>
      <c r="AP168" s="5">
        <f>SUM(AP47:AP166)</f>
        <v>206770</v>
      </c>
      <c r="AQ168" s="5"/>
      <c r="AR168" s="5">
        <f>SUM(AR47:AR166)</f>
        <v>206720</v>
      </c>
      <c r="AS168" s="5"/>
      <c r="AT168" s="5">
        <f>SUM(AT47:AT166)</f>
        <v>180800.16499999998</v>
      </c>
      <c r="AU168" s="5"/>
      <c r="AV168" s="5">
        <f>SUM(AV47:AV166)</f>
        <v>180800.16499999998</v>
      </c>
    </row>
    <row r="169" spans="1:48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5"/>
      <c r="K169" s="1"/>
      <c r="L169" s="5"/>
      <c r="M169" s="1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:48" x14ac:dyDescent="0.2">
      <c r="J170" s="2"/>
      <c r="L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5.75" x14ac:dyDescent="0.25">
      <c r="A171" s="1" t="s">
        <v>0</v>
      </c>
      <c r="J171" s="2"/>
      <c r="L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10"/>
    </row>
    <row r="172" spans="1:48" ht="15.75" x14ac:dyDescent="0.25">
      <c r="J172" s="2"/>
      <c r="L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5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s="3" customFormat="1" ht="15.75" x14ac:dyDescent="0.25">
      <c r="A173" s="3" t="s">
        <v>1</v>
      </c>
      <c r="C173" s="4"/>
      <c r="D173" s="4" t="s">
        <v>2</v>
      </c>
      <c r="E173" s="4"/>
      <c r="F173" s="11" t="s">
        <v>19</v>
      </c>
      <c r="G173" s="11"/>
      <c r="H173" s="12" t="s">
        <v>20</v>
      </c>
      <c r="I173" s="12"/>
      <c r="J173" s="12" t="s">
        <v>22</v>
      </c>
      <c r="K173" s="12"/>
      <c r="L173" s="12" t="s">
        <v>23</v>
      </c>
      <c r="M173" s="12"/>
      <c r="N173" s="12" t="s">
        <v>24</v>
      </c>
      <c r="O173" s="12"/>
      <c r="P173" s="12" t="s">
        <v>24</v>
      </c>
      <c r="Q173" s="12"/>
      <c r="R173" s="12" t="s">
        <v>25</v>
      </c>
      <c r="S173" s="12"/>
      <c r="T173" s="12" t="s">
        <v>27</v>
      </c>
      <c r="U173" s="12"/>
      <c r="V173" s="17" t="s">
        <v>104</v>
      </c>
      <c r="W173" s="12"/>
      <c r="X173" s="17" t="s">
        <v>105</v>
      </c>
      <c r="Y173" s="12"/>
      <c r="Z173" s="17" t="s">
        <v>106</v>
      </c>
      <c r="AA173" s="12"/>
      <c r="AB173" s="17" t="s">
        <v>110</v>
      </c>
      <c r="AC173" s="17"/>
      <c r="AD173" s="5" t="s">
        <v>111</v>
      </c>
      <c r="AE173" s="4"/>
      <c r="AF173" s="5" t="s">
        <v>116</v>
      </c>
      <c r="AG173" s="4"/>
      <c r="AH173" s="5" t="s">
        <v>127</v>
      </c>
      <c r="AI173" s="4"/>
      <c r="AJ173" s="5" t="s">
        <v>139</v>
      </c>
      <c r="AK173" s="4"/>
      <c r="AL173" s="17" t="s">
        <v>128</v>
      </c>
      <c r="AM173" s="4"/>
      <c r="AN173" s="17" t="s">
        <v>128</v>
      </c>
      <c r="AO173" s="4"/>
      <c r="AP173" s="41" t="s">
        <v>128</v>
      </c>
      <c r="AQ173" s="4"/>
      <c r="AR173" s="17" t="s">
        <v>128</v>
      </c>
      <c r="AS173" s="4"/>
      <c r="AT173" s="17" t="s">
        <v>140</v>
      </c>
      <c r="AU173" s="4"/>
      <c r="AV173" s="17" t="s">
        <v>140</v>
      </c>
    </row>
    <row r="174" spans="1:48" s="3" customFormat="1" ht="15.75" x14ac:dyDescent="0.25">
      <c r="C174" s="4"/>
      <c r="D174" s="4" t="s">
        <v>3</v>
      </c>
      <c r="E174" s="4"/>
      <c r="F174" s="4" t="s">
        <v>3</v>
      </c>
      <c r="G174" s="4"/>
      <c r="H174" s="4" t="s">
        <v>3</v>
      </c>
      <c r="I174" s="4"/>
      <c r="J174" s="4" t="s">
        <v>3</v>
      </c>
      <c r="K174" s="4"/>
      <c r="L174" s="4" t="s">
        <v>3</v>
      </c>
      <c r="M174" s="4"/>
      <c r="N174" s="4" t="s">
        <v>3</v>
      </c>
      <c r="O174" s="4"/>
      <c r="P174" s="4" t="s">
        <v>3</v>
      </c>
      <c r="Q174" s="4"/>
      <c r="R174" s="4" t="s">
        <v>3</v>
      </c>
      <c r="S174" s="4"/>
      <c r="T174" s="4" t="s">
        <v>3</v>
      </c>
      <c r="U174" s="4"/>
      <c r="V174" s="4" t="s">
        <v>3</v>
      </c>
      <c r="W174" s="4"/>
      <c r="X174" s="4" t="s">
        <v>3</v>
      </c>
      <c r="Y174" s="4"/>
      <c r="Z174" s="4" t="s">
        <v>3</v>
      </c>
      <c r="AA174" s="4"/>
      <c r="AB174" s="4" t="s">
        <v>3</v>
      </c>
      <c r="AC174" s="4"/>
      <c r="AD174" s="5" t="s">
        <v>3</v>
      </c>
      <c r="AE174" s="4"/>
      <c r="AF174" s="5" t="s">
        <v>3</v>
      </c>
      <c r="AG174" s="4"/>
      <c r="AH174" s="5" t="s">
        <v>3</v>
      </c>
      <c r="AI174" s="4"/>
      <c r="AJ174" s="5" t="s">
        <v>3</v>
      </c>
      <c r="AK174" s="4"/>
      <c r="AL174" s="4" t="s">
        <v>21</v>
      </c>
      <c r="AM174" s="4"/>
      <c r="AN174" s="4" t="s">
        <v>4</v>
      </c>
      <c r="AO174" s="4"/>
      <c r="AP174" s="42" t="s">
        <v>5</v>
      </c>
      <c r="AQ174" s="4"/>
      <c r="AR174" s="4" t="s">
        <v>6</v>
      </c>
      <c r="AS174" s="4"/>
      <c r="AT174" s="4" t="s">
        <v>7</v>
      </c>
      <c r="AU174" s="4"/>
      <c r="AV174" s="4" t="s">
        <v>8</v>
      </c>
    </row>
    <row r="175" spans="1:48" s="3" customFormat="1" ht="15.75" x14ac:dyDescent="0.25">
      <c r="A175" s="3" t="s">
        <v>28</v>
      </c>
      <c r="J175" s="4"/>
      <c r="L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 t="s">
        <v>9</v>
      </c>
      <c r="AM175" s="4"/>
      <c r="AN175" s="4" t="s">
        <v>10</v>
      </c>
      <c r="AO175" s="4"/>
      <c r="AP175" s="42" t="s">
        <v>9</v>
      </c>
      <c r="AQ175" s="4"/>
      <c r="AR175" s="4" t="s">
        <v>9</v>
      </c>
      <c r="AS175" s="4"/>
      <c r="AT175" s="4" t="s">
        <v>9</v>
      </c>
      <c r="AU175" s="4"/>
      <c r="AV175" s="4" t="s">
        <v>9</v>
      </c>
    </row>
    <row r="176" spans="1:48" x14ac:dyDescent="0.2">
      <c r="J176" s="2"/>
      <c r="L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43"/>
      <c r="AQ176" s="2"/>
      <c r="AR176" s="2"/>
      <c r="AS176" s="2"/>
      <c r="AT176" s="2"/>
      <c r="AU176" s="2"/>
      <c r="AV176" s="2"/>
    </row>
    <row r="177" spans="1:66" s="21" customFormat="1" ht="15.75" x14ac:dyDescent="0.25">
      <c r="A177" s="20" t="s">
        <v>14</v>
      </c>
      <c r="B177" s="24"/>
      <c r="C177" s="22"/>
      <c r="D177" s="22">
        <f>SUM(D37)</f>
        <v>554364.84</v>
      </c>
      <c r="E177" s="22"/>
      <c r="F177" s="22">
        <f>SUM(F37)</f>
        <v>555151.43999999994</v>
      </c>
      <c r="G177" s="22"/>
      <c r="H177" s="22">
        <f>SUM(H37)</f>
        <v>578047</v>
      </c>
      <c r="I177" s="22"/>
      <c r="J177" s="25">
        <f>SUM(J37)</f>
        <v>582647.51000000013</v>
      </c>
      <c r="K177" s="22"/>
      <c r="L177" s="25">
        <f>SUM(L37)</f>
        <v>668097.97</v>
      </c>
      <c r="M177" s="22"/>
      <c r="N177" s="25">
        <f>SUM(N37)</f>
        <v>648432.22</v>
      </c>
      <c r="O177" s="25"/>
      <c r="P177" s="25">
        <f>SUM(P37)</f>
        <v>130371</v>
      </c>
      <c r="Q177" s="25"/>
      <c r="R177" s="25">
        <f>SUM(R37)</f>
        <v>118487</v>
      </c>
      <c r="S177" s="25"/>
      <c r="T177" s="25">
        <f>SUM(T37)</f>
        <v>130887</v>
      </c>
      <c r="U177" s="25"/>
      <c r="V177" s="25">
        <f>SUM(V37)</f>
        <v>119001.51</v>
      </c>
      <c r="W177" s="25"/>
      <c r="X177" s="25">
        <f>SUM(X37)</f>
        <v>108712</v>
      </c>
      <c r="Y177" s="25"/>
      <c r="Z177" s="25">
        <f>SUM(Z37)</f>
        <v>105149.06</v>
      </c>
      <c r="AA177" s="25"/>
      <c r="AB177" s="25">
        <f>SUM(AB37)</f>
        <v>111381.11</v>
      </c>
      <c r="AC177" s="25"/>
      <c r="AD177" s="16">
        <f>SUM(AD37)</f>
        <v>104319.98</v>
      </c>
      <c r="AE177" s="16"/>
      <c r="AF177" s="16">
        <f>SUM(AF37)</f>
        <v>111758.92000000001</v>
      </c>
      <c r="AG177" s="16"/>
      <c r="AH177" s="16">
        <f>AH37</f>
        <v>123671.56</v>
      </c>
      <c r="AI177" s="16"/>
      <c r="AJ177" s="16">
        <f>AJ37</f>
        <v>146231.41</v>
      </c>
      <c r="AK177" s="16"/>
      <c r="AL177" s="16">
        <f>SUM(AL37)</f>
        <v>162500</v>
      </c>
      <c r="AM177" s="16"/>
      <c r="AN177" s="16">
        <f>SUM(AN37)</f>
        <v>0</v>
      </c>
      <c r="AO177" s="16"/>
      <c r="AP177" s="44">
        <f>SUM(AP37)</f>
        <v>178850</v>
      </c>
      <c r="AQ177" s="16"/>
      <c r="AR177" s="16">
        <f>SUM(AR37)</f>
        <v>178850</v>
      </c>
      <c r="AS177" s="16"/>
      <c r="AT177" s="16">
        <f>SUM(AT37)</f>
        <v>180800</v>
      </c>
      <c r="AU177" s="16"/>
      <c r="AV177" s="16">
        <f>SUM(AV37)</f>
        <v>180800</v>
      </c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</row>
    <row r="178" spans="1:66" x14ac:dyDescent="0.2">
      <c r="J178" s="2"/>
      <c r="L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44"/>
      <c r="AQ178" s="16"/>
      <c r="AR178" s="16"/>
      <c r="AS178" s="16"/>
      <c r="AT178" s="16"/>
      <c r="AU178" s="16"/>
      <c r="AV178" s="16"/>
    </row>
    <row r="179" spans="1:66" ht="15.75" x14ac:dyDescent="0.25">
      <c r="A179" s="30" t="s">
        <v>17</v>
      </c>
      <c r="C179" s="26"/>
      <c r="D179" s="26">
        <f>SUM(D168)</f>
        <v>478370.6</v>
      </c>
      <c r="E179" s="26"/>
      <c r="F179" s="26">
        <f>SUM(F168)</f>
        <v>593980.75</v>
      </c>
      <c r="G179" s="26"/>
      <c r="H179" s="26">
        <f>SUM(H168)</f>
        <v>516530</v>
      </c>
      <c r="I179" s="26"/>
      <c r="J179" s="27">
        <f>SUM(J168)</f>
        <v>826740.64999999991</v>
      </c>
      <c r="K179" s="26"/>
      <c r="L179" s="27">
        <f>SUM(L168)</f>
        <v>568705.5</v>
      </c>
      <c r="M179" s="26"/>
      <c r="N179" s="27">
        <f>SUM(N168)</f>
        <v>608731.57000000007</v>
      </c>
      <c r="O179" s="27"/>
      <c r="P179" s="27">
        <f>SUM(P168)</f>
        <v>151977</v>
      </c>
      <c r="Q179" s="27"/>
      <c r="R179" s="27">
        <f>SUM(R168)</f>
        <v>55016</v>
      </c>
      <c r="S179" s="27"/>
      <c r="T179" s="27">
        <f>SUM(T168)</f>
        <v>43073</v>
      </c>
      <c r="U179" s="27"/>
      <c r="V179" s="27">
        <f>SUM(V168)</f>
        <v>57052.53</v>
      </c>
      <c r="W179" s="27"/>
      <c r="X179" s="27">
        <f>SUM(X168)</f>
        <v>100389.39000000001</v>
      </c>
      <c r="Y179" s="27"/>
      <c r="Z179" s="27">
        <f>SUM(Z168)</f>
        <v>202096.42999999996</v>
      </c>
      <c r="AA179" s="27"/>
      <c r="AB179" s="27">
        <f>SUM(AB168)</f>
        <v>331116.08999999997</v>
      </c>
      <c r="AC179" s="27"/>
      <c r="AD179" s="16">
        <f>SUM(AD168)</f>
        <v>92202.359999999986</v>
      </c>
      <c r="AE179" s="16"/>
      <c r="AF179" s="16">
        <f>SUM(AF168)</f>
        <v>65632.56</v>
      </c>
      <c r="AG179" s="16"/>
      <c r="AH179" s="16">
        <f>AH168</f>
        <v>108841.07999999999</v>
      </c>
      <c r="AI179" s="16"/>
      <c r="AJ179" s="16">
        <f>AJ168</f>
        <v>174523.97999999998</v>
      </c>
      <c r="AK179" s="16"/>
      <c r="AL179" s="16">
        <f>SUM(AL168)</f>
        <v>206770</v>
      </c>
      <c r="AM179" s="16"/>
      <c r="AN179" s="16">
        <f>SUM(AN168)</f>
        <v>0</v>
      </c>
      <c r="AO179" s="16"/>
      <c r="AP179" s="44">
        <f>SUM(AP168)</f>
        <v>206770</v>
      </c>
      <c r="AQ179" s="16"/>
      <c r="AR179" s="16">
        <f>SUM(AR168)</f>
        <v>206720</v>
      </c>
      <c r="AS179" s="16"/>
      <c r="AT179" s="16">
        <f>SUM(AT168)</f>
        <v>180800.16499999998</v>
      </c>
      <c r="AU179" s="16"/>
      <c r="AV179" s="16">
        <f>SUM(AV168)</f>
        <v>180800.16499999998</v>
      </c>
    </row>
    <row r="180" spans="1:66" x14ac:dyDescent="0.2">
      <c r="J180" s="2"/>
      <c r="L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43"/>
      <c r="AQ180" s="2"/>
      <c r="AR180" s="2"/>
      <c r="AS180" s="2"/>
      <c r="AT180" s="2"/>
      <c r="AU180" s="2"/>
      <c r="AV180" s="2"/>
    </row>
    <row r="181" spans="1:66" ht="15.75" x14ac:dyDescent="0.25">
      <c r="A181" s="31" t="s">
        <v>18</v>
      </c>
      <c r="B181" s="18"/>
      <c r="C181" s="28"/>
      <c r="D181" s="28">
        <f>SUM(D177-D179)</f>
        <v>75994.239999999991</v>
      </c>
      <c r="E181" s="28"/>
      <c r="F181" s="28">
        <f>SUM(F177-F179)</f>
        <v>-38829.310000000056</v>
      </c>
      <c r="G181" s="28"/>
      <c r="H181" s="28">
        <f>SUM(H177-H179)</f>
        <v>61517</v>
      </c>
      <c r="I181" s="28"/>
      <c r="J181" s="29">
        <f>SUM(J177-J179)</f>
        <v>-244093.13999999978</v>
      </c>
      <c r="K181" s="28"/>
      <c r="L181" s="29">
        <f>SUM(L177-L179)</f>
        <v>99392.469999999972</v>
      </c>
      <c r="M181" s="28"/>
      <c r="N181" s="29">
        <f>SUM(N177-N179)</f>
        <v>39700.649999999907</v>
      </c>
      <c r="O181" s="29"/>
      <c r="P181" s="29">
        <f>SUM(P177-P179)</f>
        <v>-21606</v>
      </c>
      <c r="Q181" s="29"/>
      <c r="R181" s="29">
        <f>SUM(R177-R179)</f>
        <v>63471</v>
      </c>
      <c r="S181" s="29"/>
      <c r="T181" s="29">
        <f>SUM(T177-T179)</f>
        <v>87814</v>
      </c>
      <c r="U181" s="29"/>
      <c r="V181" s="29">
        <f>SUM(V177-V179)</f>
        <v>61948.979999999996</v>
      </c>
      <c r="W181" s="29"/>
      <c r="X181" s="29">
        <f>SUM(X177-X179)</f>
        <v>8322.609999999986</v>
      </c>
      <c r="Y181" s="29"/>
      <c r="Z181" s="29">
        <f>SUM(Z177-Z179)</f>
        <v>-96947.369999999966</v>
      </c>
      <c r="AA181" s="29"/>
      <c r="AB181" s="29">
        <f>SUM(AB177-AB179)</f>
        <v>-219734.97999999998</v>
      </c>
      <c r="AC181" s="29"/>
      <c r="AD181" s="16">
        <f>SUM(AD177-AD179)</f>
        <v>12117.62000000001</v>
      </c>
      <c r="AE181" s="16"/>
      <c r="AF181" s="16">
        <f>SUM(AF177-AF179)</f>
        <v>46126.360000000015</v>
      </c>
      <c r="AG181" s="16"/>
      <c r="AH181" s="16">
        <f>AH177-AH179</f>
        <v>14830.48000000001</v>
      </c>
      <c r="AI181" s="16"/>
      <c r="AJ181" s="16">
        <f>AJ177-AJ179</f>
        <v>-28292.569999999978</v>
      </c>
      <c r="AK181" s="16"/>
      <c r="AL181" s="16">
        <f>SUM(AL177-AL179)</f>
        <v>-44270</v>
      </c>
      <c r="AM181" s="16"/>
      <c r="AN181" s="16">
        <f>SUM(AN177-AN179)</f>
        <v>0</v>
      </c>
      <c r="AO181" s="16"/>
      <c r="AP181" s="44">
        <f>SUM(AP177-AP179)</f>
        <v>-27920</v>
      </c>
      <c r="AQ181" s="16"/>
      <c r="AR181" s="16">
        <f>SUM(AR177-AR179)</f>
        <v>-27870</v>
      </c>
      <c r="AS181" s="16"/>
      <c r="AT181" s="16">
        <f>SUM(AT177-AT179)</f>
        <v>-0.16499999997904524</v>
      </c>
      <c r="AU181" s="16"/>
      <c r="AV181" s="16">
        <f>SUM(AV177-AV179)</f>
        <v>-0.16499999997904524</v>
      </c>
    </row>
    <row r="182" spans="1:66" x14ac:dyDescent="0.2">
      <c r="A182" s="18" t="s">
        <v>12</v>
      </c>
      <c r="J182" s="2"/>
      <c r="L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43"/>
      <c r="AQ182" s="2"/>
      <c r="AR182" s="2"/>
      <c r="AS182" s="2"/>
      <c r="AT182" s="2"/>
      <c r="AU182" s="2"/>
      <c r="AV182" s="2"/>
      <c r="BC182" s="18" t="s">
        <v>12</v>
      </c>
    </row>
    <row r="183" spans="1:66" hidden="1" x14ac:dyDescent="0.2">
      <c r="A183" s="18" t="s">
        <v>12</v>
      </c>
      <c r="J183" s="2"/>
      <c r="L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43"/>
      <c r="AQ183" s="2"/>
      <c r="AR183" s="2"/>
      <c r="AS183" s="2"/>
      <c r="AT183" s="2"/>
      <c r="AU183" s="2"/>
      <c r="AV183" s="2"/>
    </row>
    <row r="184" spans="1:66" ht="15.75" x14ac:dyDescent="0.25">
      <c r="A184" s="33" t="s">
        <v>102</v>
      </c>
      <c r="D184">
        <v>2754621</v>
      </c>
      <c r="F184">
        <f>D186</f>
        <v>2953065</v>
      </c>
      <c r="H184">
        <f>F186</f>
        <v>3039932</v>
      </c>
      <c r="J184" s="2">
        <f>H186</f>
        <v>3194369</v>
      </c>
      <c r="L184" s="2">
        <f>J186</f>
        <v>3067841</v>
      </c>
      <c r="N184" s="2">
        <f>L186</f>
        <v>3369482.2400000002</v>
      </c>
      <c r="O184" s="2"/>
      <c r="P184" s="2">
        <v>125505</v>
      </c>
      <c r="Q184" s="2"/>
      <c r="R184" s="2">
        <v>162155</v>
      </c>
      <c r="S184" s="2"/>
      <c r="T184" s="2">
        <f>R186</f>
        <v>225626</v>
      </c>
      <c r="U184" s="2"/>
      <c r="V184" s="2">
        <v>398018</v>
      </c>
      <c r="W184" s="2"/>
      <c r="X184" s="2">
        <f>V186</f>
        <v>459966.98</v>
      </c>
      <c r="Y184" s="2"/>
      <c r="Z184" s="2">
        <f>X186</f>
        <v>468289.58999999997</v>
      </c>
      <c r="AA184" s="2"/>
      <c r="AB184" s="2">
        <f>Z186</f>
        <v>371342.22</v>
      </c>
      <c r="AC184" s="2"/>
      <c r="AD184" s="2">
        <f>AB186</f>
        <v>151607.24</v>
      </c>
      <c r="AE184" s="2"/>
      <c r="AF184" s="2">
        <f>AD186</f>
        <v>163724.85999999999</v>
      </c>
      <c r="AG184" s="2"/>
      <c r="AH184" s="2">
        <v>171424</v>
      </c>
      <c r="AI184" s="2"/>
      <c r="AJ184" s="2">
        <f>AH186</f>
        <v>188842</v>
      </c>
      <c r="AK184" s="2"/>
      <c r="AL184" s="2">
        <f>AJ186</f>
        <v>160548.43000000002</v>
      </c>
      <c r="AM184" s="2"/>
      <c r="AN184" s="2">
        <v>0</v>
      </c>
      <c r="AO184" s="2"/>
      <c r="AP184" s="43">
        <f>AL184</f>
        <v>160548.43000000002</v>
      </c>
      <c r="AQ184" s="2"/>
      <c r="AR184" s="2">
        <f>AL184</f>
        <v>160548.43000000002</v>
      </c>
      <c r="AS184" s="2"/>
      <c r="AT184" s="2">
        <f>AR186</f>
        <v>132678.43000000002</v>
      </c>
      <c r="AU184" s="2"/>
      <c r="AV184" s="2">
        <f>AT184</f>
        <v>132678.43000000002</v>
      </c>
    </row>
    <row r="185" spans="1:66" x14ac:dyDescent="0.2">
      <c r="A185" s="18"/>
      <c r="J185" s="2"/>
      <c r="L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43"/>
      <c r="AQ185" s="2"/>
      <c r="AR185" s="2"/>
      <c r="AS185" s="2"/>
      <c r="AT185" s="2"/>
      <c r="AU185" s="2"/>
      <c r="AV185" s="2"/>
    </row>
    <row r="186" spans="1:66" ht="15.75" x14ac:dyDescent="0.25">
      <c r="A186" s="32" t="s">
        <v>101</v>
      </c>
      <c r="C186" s="1"/>
      <c r="D186" s="1">
        <v>2953065</v>
      </c>
      <c r="E186" s="1"/>
      <c r="F186" s="1">
        <v>3039932</v>
      </c>
      <c r="G186" s="1"/>
      <c r="H186" s="1">
        <v>3194369</v>
      </c>
      <c r="I186" s="1"/>
      <c r="J186" s="5">
        <v>3067841</v>
      </c>
      <c r="K186" s="1"/>
      <c r="L186" s="5">
        <v>3369482.2400000002</v>
      </c>
      <c r="M186" s="1"/>
      <c r="N186" s="5">
        <v>3476818.91</v>
      </c>
      <c r="O186" s="5"/>
      <c r="P186" s="5">
        <f>P184+P181</f>
        <v>103899</v>
      </c>
      <c r="Q186" s="5"/>
      <c r="R186" s="5">
        <f>R184+R181</f>
        <v>225626</v>
      </c>
      <c r="S186" s="5"/>
      <c r="T186" s="5">
        <f>T184+T181</f>
        <v>313440</v>
      </c>
      <c r="U186" s="5"/>
      <c r="V186" s="5">
        <f>V184+V181</f>
        <v>459966.98</v>
      </c>
      <c r="W186" s="5"/>
      <c r="X186" s="5">
        <f>X184+X181</f>
        <v>468289.58999999997</v>
      </c>
      <c r="Y186" s="5"/>
      <c r="Z186" s="5">
        <f>Z184+Z181</f>
        <v>371342.22</v>
      </c>
      <c r="AA186" s="5"/>
      <c r="AB186" s="5">
        <f>AB184+AB181</f>
        <v>151607.24</v>
      </c>
      <c r="AC186" s="5"/>
      <c r="AD186" s="5">
        <f>AD184+AD181</f>
        <v>163724.85999999999</v>
      </c>
      <c r="AE186" s="5"/>
      <c r="AF186" s="5">
        <v>242937</v>
      </c>
      <c r="AG186" s="5"/>
      <c r="AH186" s="5">
        <v>188842</v>
      </c>
      <c r="AI186" s="5"/>
      <c r="AJ186" s="5">
        <f>AJ184+AJ181-1</f>
        <v>160548.43000000002</v>
      </c>
      <c r="AK186" s="5"/>
      <c r="AL186" s="5">
        <f>AL184+AL181</f>
        <v>116278.43000000002</v>
      </c>
      <c r="AM186" s="5"/>
      <c r="AN186" s="5"/>
      <c r="AO186" s="5"/>
      <c r="AP186" s="45">
        <f>AP184+AP181</f>
        <v>132628.43000000002</v>
      </c>
      <c r="AQ186" s="5"/>
      <c r="AR186" s="5">
        <f>AR184+AR181</f>
        <v>132678.43000000002</v>
      </c>
      <c r="AS186" s="5"/>
      <c r="AT186" s="5">
        <f>AT184+AT181</f>
        <v>132678.26500000004</v>
      </c>
      <c r="AU186" s="5"/>
      <c r="AV186" s="5">
        <f>AV184+AV181</f>
        <v>132678.26500000004</v>
      </c>
    </row>
    <row r="187" spans="1:66" x14ac:dyDescent="0.2">
      <c r="A187" t="s">
        <v>12</v>
      </c>
      <c r="B187" t="s">
        <v>15</v>
      </c>
      <c r="C187" t="s">
        <v>12</v>
      </c>
      <c r="J187" s="2"/>
      <c r="L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 t="s">
        <v>12</v>
      </c>
      <c r="AN187" s="2"/>
      <c r="AO187" s="2" t="s">
        <v>12</v>
      </c>
      <c r="AP187" s="2"/>
      <c r="AQ187" s="2" t="s">
        <v>12</v>
      </c>
      <c r="AR187" s="2"/>
      <c r="AS187" s="2"/>
      <c r="AT187" s="2"/>
      <c r="AU187" s="2" t="s">
        <v>12</v>
      </c>
      <c r="AV187" s="2"/>
    </row>
    <row r="188" spans="1:66" x14ac:dyDescent="0.2">
      <c r="A188" t="s">
        <v>12</v>
      </c>
      <c r="B188" t="s">
        <v>12</v>
      </c>
      <c r="C188" t="s">
        <v>12</v>
      </c>
      <c r="J188" s="2"/>
      <c r="L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 t="s">
        <v>12</v>
      </c>
      <c r="AN188" s="2"/>
      <c r="AO188" s="2" t="s">
        <v>12</v>
      </c>
      <c r="AP188" s="2"/>
      <c r="AQ188" s="2" t="s">
        <v>12</v>
      </c>
      <c r="AR188" s="2"/>
      <c r="AS188" s="2" t="s">
        <v>12</v>
      </c>
      <c r="AT188" s="2"/>
      <c r="AU188" s="2" t="s">
        <v>12</v>
      </c>
      <c r="AV188" s="2"/>
    </row>
    <row r="189" spans="1:66" ht="15.75" x14ac:dyDescent="0.25">
      <c r="A189" s="8"/>
      <c r="B189" t="s">
        <v>12</v>
      </c>
      <c r="C189" t="s">
        <v>12</v>
      </c>
      <c r="J189" s="2"/>
      <c r="L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 t="s">
        <v>12</v>
      </c>
      <c r="AN189" s="2"/>
      <c r="AO189" s="2" t="s">
        <v>12</v>
      </c>
      <c r="AP189" s="2"/>
      <c r="AQ189" s="2" t="s">
        <v>12</v>
      </c>
      <c r="AR189" s="5"/>
      <c r="AS189" s="2" t="s">
        <v>12</v>
      </c>
      <c r="AT189" s="2"/>
      <c r="AU189" s="2" t="s">
        <v>12</v>
      </c>
      <c r="AV189" s="2"/>
    </row>
    <row r="190" spans="1:66" ht="15.75" x14ac:dyDescent="0.25">
      <c r="A190" s="9"/>
      <c r="B190" t="s">
        <v>12</v>
      </c>
      <c r="C190" t="s">
        <v>12</v>
      </c>
      <c r="J190" s="2"/>
      <c r="L190" s="4">
        <v>1289841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 t="s">
        <v>12</v>
      </c>
      <c r="AN190" s="2"/>
      <c r="AO190" s="2" t="s">
        <v>12</v>
      </c>
      <c r="AP190" s="2"/>
      <c r="AQ190" s="2" t="s">
        <v>12</v>
      </c>
      <c r="AR190" s="19"/>
      <c r="AS190" s="2" t="s">
        <v>12</v>
      </c>
      <c r="AT190" s="2"/>
      <c r="AU190" s="2" t="s">
        <v>12</v>
      </c>
      <c r="AV190" s="2"/>
    </row>
    <row r="191" spans="1:66" x14ac:dyDescent="0.2">
      <c r="AR191" s="34"/>
    </row>
    <row r="192" spans="1:66" ht="15.75" x14ac:dyDescent="0.25">
      <c r="A192" s="19" t="s">
        <v>125</v>
      </c>
      <c r="AR192" s="19">
        <f>AR186</f>
        <v>132678.43000000002</v>
      </c>
      <c r="AV192" s="1">
        <f>AT186</f>
        <v>132678.26500000004</v>
      </c>
    </row>
    <row r="193" spans="1:48" ht="15.75" x14ac:dyDescent="0.25">
      <c r="AR193" s="34"/>
      <c r="AV193" s="1"/>
    </row>
    <row r="194" spans="1:48" ht="15.75" x14ac:dyDescent="0.25">
      <c r="A194" s="19" t="s">
        <v>124</v>
      </c>
      <c r="AR194" s="19">
        <f>AR192/2</f>
        <v>66339.215000000011</v>
      </c>
      <c r="AV194" s="1">
        <f>AV192/2</f>
        <v>66339.132500000022</v>
      </c>
    </row>
    <row r="195" spans="1:48" ht="15.75" x14ac:dyDescent="0.25">
      <c r="AV195" s="1"/>
    </row>
    <row r="196" spans="1:48" ht="15.75" x14ac:dyDescent="0.25">
      <c r="A196" s="19" t="s">
        <v>126</v>
      </c>
      <c r="AR196" s="1">
        <f>AR192/2</f>
        <v>66339.215000000011</v>
      </c>
      <c r="AV196" s="1">
        <f>AV192-AV194</f>
        <v>66339.132500000022</v>
      </c>
    </row>
    <row r="215" spans="42:42" x14ac:dyDescent="0.2">
      <c r="AP215" s="2"/>
    </row>
    <row r="216" spans="42:42" x14ac:dyDescent="0.2">
      <c r="AP216" s="2"/>
    </row>
    <row r="217" spans="42:42" x14ac:dyDescent="0.2">
      <c r="AP217" s="2"/>
    </row>
    <row r="242" spans="42:42" x14ac:dyDescent="0.2">
      <c r="AP242" s="2"/>
    </row>
    <row r="243" spans="42:42" x14ac:dyDescent="0.2">
      <c r="AP243" s="2"/>
    </row>
    <row r="244" spans="42:42" x14ac:dyDescent="0.2">
      <c r="AP244" s="2"/>
    </row>
  </sheetData>
  <phoneticPr fontId="2" type="noConversion"/>
  <printOptions gridLines="1"/>
  <pageMargins left="0.75" right="0.75" top="1" bottom="1" header="0.5" footer="0.5"/>
  <pageSetup scale="46" orientation="landscape" r:id="rId1"/>
  <headerFooter alignWithMargins="0">
    <oddHeader>&amp;C&amp;"Arial,Bold"&amp;18 2023-2024 
FISCAL YEAR BUDGET</oddHeader>
    <oddFooter xml:space="preserve">&amp;C&amp;D
</oddFooter>
  </headerFooter>
  <rowBreaks count="3" manualBreakCount="3">
    <brk id="38" max="16383" man="1"/>
    <brk id="105" max="47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DeWitt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Grysen</dc:creator>
  <cp:lastModifiedBy>DDA</cp:lastModifiedBy>
  <cp:lastPrinted>2023-05-23T15:34:57Z</cp:lastPrinted>
  <dcterms:created xsi:type="dcterms:W3CDTF">2003-03-31T20:37:14Z</dcterms:created>
  <dcterms:modified xsi:type="dcterms:W3CDTF">2023-05-24T11:47:50Z</dcterms:modified>
</cp:coreProperties>
</file>